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JLevi\NDC Dropbox\mapdata\Los Banos 2021\plans\stats\"/>
    </mc:Choice>
  </mc:AlternateContent>
  <xr:revisionPtr revIDLastSave="0" documentId="8_{0E457D0C-558F-42CC-AFFE-07BDED4173C2}" xr6:coauthVersionLast="47" xr6:coauthVersionMax="47" xr10:uidLastSave="{00000000-0000-0000-0000-000000000000}"/>
  <bookViews>
    <workbookView xWindow="0" yWindow="1455" windowWidth="28800" windowHeight="14745" xr2:uid="{00000000-000D-0000-FFFF-FFFF00000000}"/>
  </bookViews>
  <sheets>
    <sheet name="Template" sheetId="4" r:id="rId1"/>
    <sheet name="Sheet1" sheetId="5" r:id="rId2"/>
  </sheets>
  <definedNames>
    <definedName name="_xlnm.Print_Area" localSheetId="0">Template!$H$2:$N$66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4" l="1"/>
  <c r="K41" i="4"/>
  <c r="L41" i="4"/>
  <c r="M41" i="4"/>
  <c r="J41" i="4"/>
  <c r="G87" i="4"/>
  <c r="G88" i="4"/>
  <c r="G89" i="4"/>
  <c r="G90" i="4"/>
  <c r="G91" i="4"/>
  <c r="G92" i="4"/>
  <c r="M36" i="4"/>
  <c r="L36" i="4"/>
  <c r="K36" i="4"/>
  <c r="M35" i="4"/>
  <c r="L35" i="4"/>
  <c r="K35" i="4"/>
  <c r="M34" i="4"/>
  <c r="L34" i="4"/>
  <c r="K34" i="4"/>
  <c r="M33" i="4"/>
  <c r="L33" i="4"/>
  <c r="K33" i="4"/>
  <c r="M32" i="4"/>
  <c r="L32" i="4"/>
  <c r="K32" i="4"/>
  <c r="M31" i="4"/>
  <c r="L31" i="4"/>
  <c r="K31" i="4"/>
  <c r="M30" i="4"/>
  <c r="L30" i="4"/>
  <c r="K30" i="4"/>
  <c r="J36" i="4"/>
  <c r="J35" i="4"/>
  <c r="J31" i="4"/>
  <c r="J34" i="4"/>
  <c r="J33" i="4"/>
  <c r="J32" i="4"/>
  <c r="J30" i="4"/>
  <c r="M22" i="4"/>
  <c r="L22" i="4"/>
  <c r="K22" i="4"/>
  <c r="M21" i="4"/>
  <c r="L21" i="4"/>
  <c r="K21" i="4"/>
  <c r="M20" i="4"/>
  <c r="L20" i="4"/>
  <c r="K20" i="4"/>
  <c r="M19" i="4"/>
  <c r="L19" i="4"/>
  <c r="K19" i="4"/>
  <c r="M18" i="4"/>
  <c r="L18" i="4"/>
  <c r="K18" i="4"/>
  <c r="M17" i="4"/>
  <c r="L17" i="4"/>
  <c r="K17" i="4"/>
  <c r="M16" i="4"/>
  <c r="L16" i="4"/>
  <c r="K16" i="4"/>
  <c r="J22" i="4"/>
  <c r="J21" i="4"/>
  <c r="J17" i="4"/>
  <c r="J20" i="4"/>
  <c r="J19" i="4"/>
  <c r="J18" i="4"/>
  <c r="G73" i="4"/>
  <c r="N16" i="4" s="1"/>
  <c r="G74" i="4"/>
  <c r="G75" i="4"/>
  <c r="G76" i="4"/>
  <c r="G77" i="4"/>
  <c r="G78" i="4"/>
  <c r="G79" i="4"/>
  <c r="G80" i="4"/>
  <c r="N30" i="4" s="1"/>
  <c r="G81" i="4"/>
  <c r="G82" i="4"/>
  <c r="G83" i="4"/>
  <c r="G84" i="4"/>
  <c r="G85" i="4"/>
  <c r="G86"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R36" i="4" l="1"/>
  <c r="N41" i="4"/>
  <c r="N31" i="4"/>
  <c r="N33" i="4"/>
  <c r="N36" i="4"/>
  <c r="N34" i="4"/>
  <c r="N32" i="4"/>
  <c r="N35" i="4"/>
  <c r="N20" i="4"/>
  <c r="N17" i="4"/>
  <c r="N18" i="4"/>
  <c r="N21" i="4"/>
  <c r="N19" i="4"/>
  <c r="N22" i="4"/>
  <c r="M4" i="4"/>
  <c r="L4" i="4"/>
  <c r="K4" i="4"/>
  <c r="J4" i="4"/>
  <c r="G4" i="4"/>
  <c r="G7" i="4"/>
  <c r="N4" i="4" l="1"/>
  <c r="K15" i="4"/>
  <c r="L15" i="4"/>
  <c r="M15" i="4"/>
  <c r="J15" i="4"/>
  <c r="J5" i="4" l="1"/>
  <c r="J6" i="4" s="1"/>
  <c r="P4" i="4"/>
  <c r="M5" i="4"/>
  <c r="M6" i="4" s="1"/>
  <c r="L5" i="4"/>
  <c r="L6" i="4" s="1"/>
  <c r="K5" i="4"/>
  <c r="K6" i="4" s="1"/>
  <c r="O4" i="4"/>
  <c r="M61" i="4" l="1"/>
  <c r="L61" i="4"/>
  <c r="K61" i="4"/>
  <c r="M60" i="4"/>
  <c r="L60" i="4"/>
  <c r="K60" i="4"/>
  <c r="M59" i="4"/>
  <c r="L59" i="4"/>
  <c r="K59" i="4"/>
  <c r="M58" i="4"/>
  <c r="L58" i="4"/>
  <c r="K58" i="4"/>
  <c r="M57" i="4"/>
  <c r="L57" i="4"/>
  <c r="K57" i="4"/>
  <c r="M56" i="4"/>
  <c r="L56" i="4"/>
  <c r="K56" i="4"/>
  <c r="M55" i="4"/>
  <c r="L55" i="4"/>
  <c r="K55" i="4"/>
  <c r="M54" i="4"/>
  <c r="L54" i="4"/>
  <c r="K54" i="4"/>
  <c r="M53" i="4"/>
  <c r="L53" i="4"/>
  <c r="K53" i="4"/>
  <c r="M52" i="4"/>
  <c r="L52" i="4"/>
  <c r="K52" i="4"/>
  <c r="M51" i="4"/>
  <c r="L51" i="4"/>
  <c r="K51" i="4"/>
  <c r="M50" i="4"/>
  <c r="L50" i="4"/>
  <c r="K50" i="4"/>
  <c r="M49" i="4"/>
  <c r="L49" i="4"/>
  <c r="K49" i="4"/>
  <c r="M48" i="4"/>
  <c r="L48" i="4"/>
  <c r="K48" i="4"/>
  <c r="M47" i="4"/>
  <c r="L47" i="4"/>
  <c r="K47" i="4"/>
  <c r="M46" i="4"/>
  <c r="L46" i="4"/>
  <c r="K46" i="4"/>
  <c r="M45" i="4"/>
  <c r="L45" i="4"/>
  <c r="K45" i="4"/>
  <c r="M44" i="4"/>
  <c r="L44" i="4"/>
  <c r="K44" i="4"/>
  <c r="M43" i="4"/>
  <c r="L43" i="4"/>
  <c r="K43" i="4"/>
  <c r="M42" i="4"/>
  <c r="L42" i="4"/>
  <c r="K42" i="4"/>
  <c r="M40" i="4"/>
  <c r="L40" i="4"/>
  <c r="K40" i="4"/>
  <c r="M39" i="4"/>
  <c r="L39" i="4"/>
  <c r="K39" i="4"/>
  <c r="M38" i="4"/>
  <c r="L38" i="4"/>
  <c r="K38" i="4"/>
  <c r="M37" i="4"/>
  <c r="L37" i="4"/>
  <c r="K37" i="4"/>
  <c r="M29" i="4"/>
  <c r="L29" i="4"/>
  <c r="K29" i="4"/>
  <c r="M28" i="4"/>
  <c r="L28" i="4"/>
  <c r="K28" i="4"/>
  <c r="M27" i="4"/>
  <c r="L27" i="4"/>
  <c r="K27" i="4"/>
  <c r="M26" i="4"/>
  <c r="L26" i="4"/>
  <c r="K26" i="4"/>
  <c r="M25" i="4"/>
  <c r="L25" i="4"/>
  <c r="K25" i="4"/>
  <c r="M24" i="4"/>
  <c r="L24" i="4"/>
  <c r="K24" i="4"/>
  <c r="M23" i="4"/>
  <c r="L23" i="4"/>
  <c r="K23" i="4"/>
  <c r="M14" i="4"/>
  <c r="L14" i="4"/>
  <c r="K14" i="4"/>
  <c r="M13" i="4"/>
  <c r="L13" i="4"/>
  <c r="K13" i="4"/>
  <c r="M12" i="4"/>
  <c r="L12" i="4"/>
  <c r="K12" i="4"/>
  <c r="M11" i="4"/>
  <c r="L11" i="4"/>
  <c r="K11" i="4"/>
  <c r="M10" i="4"/>
  <c r="L10" i="4"/>
  <c r="K10" i="4"/>
  <c r="M9" i="4"/>
  <c r="L9" i="4"/>
  <c r="K9" i="4"/>
  <c r="M8" i="4"/>
  <c r="L8" i="4"/>
  <c r="K8" i="4"/>
  <c r="M7" i="4"/>
  <c r="L7" i="4"/>
  <c r="K7" i="4"/>
  <c r="R46" i="4" l="1"/>
  <c r="R59" i="4"/>
  <c r="R61" i="4"/>
  <c r="R10" i="4"/>
  <c r="R15" i="4"/>
  <c r="R29" i="4"/>
  <c r="R57" i="4"/>
  <c r="R22" i="4"/>
  <c r="R40" i="4"/>
  <c r="Q22" i="4"/>
  <c r="J25" i="4"/>
  <c r="J29" i="4"/>
  <c r="J28" i="4"/>
  <c r="J27" i="4"/>
  <c r="J26" i="4"/>
  <c r="J24" i="4"/>
  <c r="J23" i="4"/>
  <c r="N11" i="4"/>
  <c r="N23" i="4"/>
  <c r="N37" i="4"/>
  <c r="N15" i="4" l="1"/>
  <c r="N27" i="4"/>
  <c r="N13" i="4"/>
  <c r="N38" i="4"/>
  <c r="N45" i="4"/>
  <c r="N25" i="4"/>
  <c r="N51" i="4"/>
  <c r="N44" i="4"/>
  <c r="N29" i="4"/>
  <c r="N59" i="4"/>
  <c r="N14" i="4"/>
  <c r="N50" i="4"/>
  <c r="N56" i="4"/>
  <c r="N61" i="4"/>
  <c r="N40" i="4"/>
  <c r="N26" i="4"/>
  <c r="N60" i="4"/>
  <c r="N42" i="4"/>
  <c r="N39" i="4"/>
  <c r="N24" i="4"/>
  <c r="N52" i="4"/>
  <c r="N46" i="4"/>
  <c r="N57" i="4"/>
  <c r="N43" i="4"/>
  <c r="N28" i="4"/>
  <c r="N55" i="4"/>
  <c r="N12" i="4"/>
  <c r="N58" i="4"/>
  <c r="N49" i="4"/>
  <c r="N54" i="4"/>
  <c r="N53" i="4"/>
  <c r="N48" i="4"/>
  <c r="N47" i="4"/>
  <c r="S36" i="4" l="1"/>
  <c r="S59" i="4"/>
  <c r="S61" i="4"/>
  <c r="S29" i="4"/>
  <c r="S57" i="4"/>
  <c r="S40" i="4"/>
  <c r="S46" i="4"/>
  <c r="S22" i="4"/>
  <c r="S15" i="4"/>
  <c r="N9" i="4"/>
  <c r="N10" i="4"/>
  <c r="N7" i="4"/>
  <c r="N8" i="4"/>
  <c r="P22" i="4"/>
  <c r="P29" i="4"/>
  <c r="Q29" i="4"/>
  <c r="S10" i="4" l="1"/>
  <c r="Q36" i="4"/>
  <c r="P36" i="4"/>
  <c r="O22" i="4"/>
  <c r="O29" i="4"/>
  <c r="O36" i="4" l="1"/>
  <c r="M3" i="4"/>
  <c r="J61" i="4"/>
  <c r="J60" i="4"/>
  <c r="J59" i="4"/>
  <c r="J58" i="4"/>
  <c r="J14" i="4" l="1"/>
  <c r="J13" i="4"/>
  <c r="J12" i="4"/>
  <c r="J11" i="4"/>
  <c r="P15" i="4" l="1"/>
  <c r="Q15" i="4"/>
  <c r="O15" i="4"/>
  <c r="L3" i="4" l="1"/>
  <c r="K3" i="4"/>
  <c r="J3" i="4"/>
  <c r="J57" i="4" l="1"/>
  <c r="J56" i="4"/>
  <c r="J55" i="4"/>
  <c r="J54" i="4"/>
  <c r="J53" i="4"/>
  <c r="J52" i="4"/>
  <c r="J51" i="4"/>
  <c r="J50" i="4"/>
  <c r="J49" i="4"/>
  <c r="J48" i="4"/>
  <c r="J47" i="4"/>
  <c r="J46" i="4"/>
  <c r="J45" i="4"/>
  <c r="J44" i="4"/>
  <c r="J43" i="4"/>
  <c r="J42" i="4"/>
  <c r="J40" i="4"/>
  <c r="J39" i="4"/>
  <c r="J38" i="4"/>
  <c r="J37" i="4"/>
  <c r="Q46" i="4" l="1"/>
  <c r="P40" i="4"/>
  <c r="O40" i="4"/>
  <c r="Q40" i="4"/>
  <c r="P57" i="4"/>
  <c r="P59" i="4"/>
  <c r="P61" i="4"/>
  <c r="O57" i="4"/>
  <c r="O46" i="4"/>
  <c r="P10" i="4"/>
  <c r="O59" i="4"/>
  <c r="O61" i="4"/>
  <c r="Q10" i="4"/>
  <c r="P46" i="4"/>
  <c r="Q57" i="4"/>
  <c r="Q59" i="4"/>
  <c r="Q61" i="4"/>
  <c r="J10" i="4" l="1"/>
  <c r="J9" i="4"/>
  <c r="J8" i="4"/>
  <c r="J7" i="4"/>
  <c r="O10" i="4" l="1"/>
  <c r="J68" i="4"/>
  <c r="N6" i="4" l="1"/>
  <c r="N5" i="4"/>
  <c r="O5" i="4" l="1"/>
  <c r="O6" i="4"/>
</calcChain>
</file>

<file path=xl/sharedStrings.xml><?xml version="1.0" encoding="utf-8"?>
<sst xmlns="http://schemas.openxmlformats.org/spreadsheetml/2006/main" count="326" uniqueCount="266">
  <si>
    <t>District</t>
  </si>
  <si>
    <t>Population</t>
  </si>
  <si>
    <t>Deviation</t>
  </si>
  <si>
    <t>% Deviation</t>
  </si>
  <si>
    <t>Hispanic Origin</t>
  </si>
  <si>
    <t>NH_Wht</t>
  </si>
  <si>
    <t>NH_DOJ_Blk</t>
  </si>
  <si>
    <t>NH_DOJ_Ind</t>
  </si>
  <si>
    <t>NH_DOJ_Asn</t>
  </si>
  <si>
    <t>NH_DOJ_Hwn</t>
  </si>
  <si>
    <t>NH_DOJ_Oth</t>
  </si>
  <si>
    <t>NH_DOJ_OthMR</t>
  </si>
  <si>
    <t>18+_Pop</t>
  </si>
  <si>
    <t>H18+_Pop</t>
  </si>
  <si>
    <t>NH18+_Wht</t>
  </si>
  <si>
    <t>NH18+_DOJ_Blk</t>
  </si>
  <si>
    <t>NH18+_DOJ_Ind</t>
  </si>
  <si>
    <t>NH18+_DOJ_Asn</t>
  </si>
  <si>
    <t>NH18+_DOJ_Hwn</t>
  </si>
  <si>
    <t>NH18+_DOJ_Oth</t>
  </si>
  <si>
    <t>NH18+_DOJ_OthMR</t>
  </si>
  <si>
    <t>blk_totpop</t>
  </si>
  <si>
    <t>blk_age0_19</t>
  </si>
  <si>
    <t>blk_age20_60</t>
  </si>
  <si>
    <t>blk_age60plus</t>
  </si>
  <si>
    <t>blk_bornus</t>
  </si>
  <si>
    <t>blk_immigrant</t>
  </si>
  <si>
    <t>blk_cit</t>
  </si>
  <si>
    <t>blk_noncit</t>
  </si>
  <si>
    <t>blk_pop5plus</t>
  </si>
  <si>
    <t>blk_english</t>
  </si>
  <si>
    <t>blk_spanish</t>
  </si>
  <si>
    <t>blk_asian_lang</t>
  </si>
  <si>
    <t>blk_other_lang</t>
  </si>
  <si>
    <t>blk_pop25plus</t>
  </si>
  <si>
    <t>blk_nohsdeg</t>
  </si>
  <si>
    <t>blk_hs_grad</t>
  </si>
  <si>
    <t>blk_bachelor</t>
  </si>
  <si>
    <t>blk_graddegree</t>
  </si>
  <si>
    <t>blk_pop16plus</t>
  </si>
  <si>
    <t>blk_employed</t>
  </si>
  <si>
    <t>blk_hhs</t>
  </si>
  <si>
    <t>blk_fams</t>
  </si>
  <si>
    <t>blk_child</t>
  </si>
  <si>
    <t>blk_hhinc0_25k</t>
  </si>
  <si>
    <t>blk_hhinc25_50k</t>
  </si>
  <si>
    <t>blk_hhinc50_75k</t>
  </si>
  <si>
    <t>blk_hhinc75_200k</t>
  </si>
  <si>
    <t>blk_hhinc200k_plus</t>
  </si>
  <si>
    <t>blk_housing</t>
  </si>
  <si>
    <t>blk_vacant</t>
  </si>
  <si>
    <t>blk_occupied</t>
  </si>
  <si>
    <t>blk_rented</t>
  </si>
  <si>
    <t>blk_owned</t>
  </si>
  <si>
    <t>blk_singlefamily</t>
  </si>
  <si>
    <t>blk_multifamily</t>
  </si>
  <si>
    <t>Total</t>
  </si>
  <si>
    <t>Deviation from ideal</t>
  </si>
  <si>
    <t>% Hisp</t>
  </si>
  <si>
    <t>% NH White</t>
  </si>
  <si>
    <t>% NH Black</t>
  </si>
  <si>
    <t>% Asian-American</t>
  </si>
  <si>
    <t>% Spanish-Surnamed</t>
  </si>
  <si>
    <t>% Asian-Surnamed</t>
  </si>
  <si>
    <t>% Filipino-Surnamed</t>
  </si>
  <si>
    <t>Age</t>
  </si>
  <si>
    <t>age0-19</t>
  </si>
  <si>
    <t>age20-60</t>
  </si>
  <si>
    <t>age60plus</t>
  </si>
  <si>
    <t>Immigration</t>
  </si>
  <si>
    <t>immigrants</t>
  </si>
  <si>
    <t>Housing Stats</t>
  </si>
  <si>
    <t>rented</t>
  </si>
  <si>
    <t>owned</t>
  </si>
  <si>
    <t>Language spoken at home</t>
  </si>
  <si>
    <t>english</t>
  </si>
  <si>
    <t>spanish</t>
  </si>
  <si>
    <t>asian-lang</t>
  </si>
  <si>
    <t>child-under18</t>
  </si>
  <si>
    <t>employed</t>
  </si>
  <si>
    <t>Household Income</t>
  </si>
  <si>
    <t>Education (among those age 25+)</t>
  </si>
  <si>
    <t>hs-grad</t>
  </si>
  <si>
    <t>bachelor</t>
  </si>
  <si>
    <t>graduatedegree</t>
  </si>
  <si>
    <t>Citizen Voting Age Pop</t>
  </si>
  <si>
    <t>Copy and paste/transpose the Maptitude District numbers, column titles, and full data below here</t>
  </si>
  <si>
    <t>other lang</t>
  </si>
  <si>
    <t>____________ Demographic Template</t>
  </si>
  <si>
    <t>Child in Household</t>
  </si>
  <si>
    <t>blk_eng_lvw</t>
  </si>
  <si>
    <t>ACS Pop. Est.</t>
  </si>
  <si>
    <t>% Asian/Pac.Isl.</t>
  </si>
  <si>
    <t>naturalized</t>
  </si>
  <si>
    <t>Language Fluency</t>
  </si>
  <si>
    <t>Speaks Eng. "Less than Very Well"</t>
  </si>
  <si>
    <t>income 0-25k</t>
  </si>
  <si>
    <t>income 25-50k</t>
  </si>
  <si>
    <t>income 50-75k</t>
  </si>
  <si>
    <t>income 75-200k</t>
  </si>
  <si>
    <t>income 200k-plus</t>
  </si>
  <si>
    <t>single family</t>
  </si>
  <si>
    <t>multi-family</t>
  </si>
  <si>
    <t>% Latino est.</t>
  </si>
  <si>
    <t>% NH White est.</t>
  </si>
  <si>
    <t>% NH Black est.</t>
  </si>
  <si>
    <t>Pct of Pop. Age 16+</t>
  </si>
  <si>
    <t>g18_reg_tot</t>
  </si>
  <si>
    <t>g18_reg_lat</t>
  </si>
  <si>
    <t>g18_reg_asn</t>
  </si>
  <si>
    <t>g18_reg_fil</t>
  </si>
  <si>
    <t>g18_reg_wht</t>
  </si>
  <si>
    <t>g18_reg_blk</t>
  </si>
  <si>
    <t>g18_reg_ssn</t>
  </si>
  <si>
    <t>g18_vote_tot</t>
  </si>
  <si>
    <t>g18_vote_lat</t>
  </si>
  <si>
    <t>g18_vote_asn</t>
  </si>
  <si>
    <t>g18_vote_fil</t>
  </si>
  <si>
    <t>g18_vote_wht</t>
  </si>
  <si>
    <t>g18_vote_blk</t>
  </si>
  <si>
    <t>g18_vote_ssn</t>
  </si>
  <si>
    <t>Voter Turnout     (Nov 2018)</t>
  </si>
  <si>
    <t>st1418_m1_tot</t>
  </si>
  <si>
    <t>st1418_m1_h</t>
  </si>
  <si>
    <t>st1418_m1_nhw</t>
  </si>
  <si>
    <t>st1418_m1_nhb</t>
  </si>
  <si>
    <t>st1418_m1_nha</t>
  </si>
  <si>
    <t>st1418_m1_nhpi</t>
  </si>
  <si>
    <t>st1418_m1_nhi</t>
  </si>
  <si>
    <t>st1418_m1_nhoth</t>
  </si>
  <si>
    <t>st1418_m2_totbyagg</t>
  </si>
  <si>
    <t>st1418_m2_h</t>
  </si>
  <si>
    <t>st1418_m2_nhw</t>
  </si>
  <si>
    <t>st1418_m2_nhb</t>
  </si>
  <si>
    <t>st1418_m2_nha</t>
  </si>
  <si>
    <t>st1418_m2_nhpi</t>
  </si>
  <si>
    <t>st1418_m2_nhi</t>
  </si>
  <si>
    <t>st1418_m2_nhoth</t>
  </si>
  <si>
    <t>acs1418_m1_tot</t>
  </si>
  <si>
    <t>acs1418_m1_h</t>
  </si>
  <si>
    <t>acs1418_m1_nhw</t>
  </si>
  <si>
    <t>acs1418_m1_nhb</t>
  </si>
  <si>
    <t>acs1418_m1_nha</t>
  </si>
  <si>
    <t>acs1418_m1_nhpi</t>
  </si>
  <si>
    <t>acs1418_m1_nhi</t>
  </si>
  <si>
    <t>acs1418_m1_nhoth</t>
  </si>
  <si>
    <t>acs1418_m1_nhothmr</t>
  </si>
  <si>
    <t>acs1418_m2_tot</t>
  </si>
  <si>
    <t>acs1418_m2_h</t>
  </si>
  <si>
    <t>acs1418_m2_nhw</t>
  </si>
  <si>
    <t>acs1418_m2_nhb</t>
  </si>
  <si>
    <t>acs1418_m2_nha</t>
  </si>
  <si>
    <t>acs1418_m2_nhpi</t>
  </si>
  <si>
    <t>acs1418_m2_nhi</t>
  </si>
  <si>
    <t>acs1418_m2_nho</t>
  </si>
  <si>
    <t>acs1418_m2_nh2</t>
  </si>
  <si>
    <t>A</t>
  </si>
  <si>
    <t>B</t>
  </si>
  <si>
    <t>C</t>
  </si>
  <si>
    <t>D</t>
  </si>
  <si>
    <t>E</t>
  </si>
  <si>
    <t>Total population data from the 2010 Decennial Census. Surname-based Voter Registration and Turnout data from the California Statewide Database. Latino voter registration and turnout data are Spanish-surname counts adjusted using Census Population Department undercount estimates. NH White and NH Black registration and turnout counts estimated by NDC. Citizen Voting Age Pop., Age, Immigration, and other demographics from the 2014-2018 American Community Survey and Special Tabulation 5-year data.</t>
  </si>
  <si>
    <t>2020 Est. Total Pop</t>
  </si>
  <si>
    <t>2020 Est. Population</t>
  </si>
  <si>
    <t>st1519_m1_tot</t>
  </si>
  <si>
    <t>st1519_m1_h</t>
  </si>
  <si>
    <t>st1519_m1_nhw</t>
  </si>
  <si>
    <t>st1519_m1_nhb</t>
  </si>
  <si>
    <t>st1519_m1_nha</t>
  </si>
  <si>
    <t>st1519_m1_nhpi</t>
  </si>
  <si>
    <t>st1519_m1_nhi</t>
  </si>
  <si>
    <t>st1519_m1_nhoth</t>
  </si>
  <si>
    <t>st1519_m2_totbyagg</t>
  </si>
  <si>
    <t>st1519_m2_h</t>
  </si>
  <si>
    <t>st1519_m2_nhw</t>
  </si>
  <si>
    <t>st1519_m2_nhb</t>
  </si>
  <si>
    <t>st1519_m2_nha</t>
  </si>
  <si>
    <t>st1519_m2_nhpi</t>
  </si>
  <si>
    <t>st1519_m2_nhi</t>
  </si>
  <si>
    <t>st1519_m2_nhoth</t>
  </si>
  <si>
    <t>acs1519_m1_tot</t>
  </si>
  <si>
    <t>acs1519_m1_h</t>
  </si>
  <si>
    <t>acs1519_m1_nhw</t>
  </si>
  <si>
    <t>acs1519_m1_nhb</t>
  </si>
  <si>
    <t>acs1519_m1_nha</t>
  </si>
  <si>
    <t>acs1519_m1_nhpi</t>
  </si>
  <si>
    <t>acs1519_m1_nhi</t>
  </si>
  <si>
    <t>acs1519_m1_nho</t>
  </si>
  <si>
    <t>acs1519_m1_nh2</t>
  </si>
  <si>
    <t>acs1519_m2_tot</t>
  </si>
  <si>
    <t>acs1519_m2_h</t>
  </si>
  <si>
    <t>acs1519_m2_nhw</t>
  </si>
  <si>
    <t>acs1519_m2_nhb</t>
  </si>
  <si>
    <t>acs1519_m2_nha</t>
  </si>
  <si>
    <t>acs1519_m2_nhpi</t>
  </si>
  <si>
    <t>acs1519_m2_nhi</t>
  </si>
  <si>
    <t>acs1519_m2_nho</t>
  </si>
  <si>
    <t>acs1519_m2_nh2</t>
  </si>
  <si>
    <t>g20_reg_tot</t>
  </si>
  <si>
    <t>g20_reg_ssn</t>
  </si>
  <si>
    <t>g20_reg_asn</t>
  </si>
  <si>
    <t>g20_reg_fil</t>
  </si>
  <si>
    <t>g20_reg_lat</t>
  </si>
  <si>
    <t>g20_reg_wht</t>
  </si>
  <si>
    <t>g20_reg_blk</t>
  </si>
  <si>
    <t>g20_vot_tot</t>
  </si>
  <si>
    <t>g20_vot_ssn</t>
  </si>
  <si>
    <t>g20_vot_asn</t>
  </si>
  <si>
    <t>g20_vot_fil</t>
  </si>
  <si>
    <t>g20_vot_lat</t>
  </si>
  <si>
    <t>g20_vot_wht</t>
  </si>
  <si>
    <t>g20_vot_blk</t>
  </si>
  <si>
    <t>2010 Total Pop</t>
  </si>
  <si>
    <t>Voter Registration (Nov 2020)</t>
  </si>
  <si>
    <t>Voter Turnout     (Nov 2020)</t>
  </si>
  <si>
    <t>Pop_EST2019_v1</t>
  </si>
  <si>
    <t>[% Deviation]</t>
  </si>
  <si>
    <t>HispanicOrigin</t>
  </si>
  <si>
    <t>[18_Pop]</t>
  </si>
  <si>
    <t>H18_Pop</t>
  </si>
  <si>
    <t>NH18_Wht</t>
  </si>
  <si>
    <t>NH18_DOJ_Blk</t>
  </si>
  <si>
    <t>NH18_DOJ_Ind</t>
  </si>
  <si>
    <t>NH18_DOJ_Asn</t>
  </si>
  <si>
    <t>NH18_DOJ_Hwn</t>
  </si>
  <si>
    <t>NH18_DOJ_Oth</t>
  </si>
  <si>
    <t>NH18_DOJ_OthMR</t>
  </si>
  <si>
    <t>tract_totpop</t>
  </si>
  <si>
    <t>tract_bornus</t>
  </si>
  <si>
    <t>tract_immigrant</t>
  </si>
  <si>
    <t>tract_cit</t>
  </si>
  <si>
    <t>tract_noncit</t>
  </si>
  <si>
    <t>bg_totpop</t>
  </si>
  <si>
    <t>bg_age0_19</t>
  </si>
  <si>
    <t>bg_age20_60</t>
  </si>
  <si>
    <t>bg_age60plus</t>
  </si>
  <si>
    <t>bg_pop5plus</t>
  </si>
  <si>
    <t>bg_english</t>
  </si>
  <si>
    <t>bg_spanish</t>
  </si>
  <si>
    <t>bg_asian_lang</t>
  </si>
  <si>
    <t>bg_other_lang</t>
  </si>
  <si>
    <t>bg_eng_lvw</t>
  </si>
  <si>
    <t>bg_pop25plus</t>
  </si>
  <si>
    <t>bg_nohsdeg</t>
  </si>
  <si>
    <t>bg_hs_grad</t>
  </si>
  <si>
    <t>bg_bachelor</t>
  </si>
  <si>
    <t>bg_graddegree</t>
  </si>
  <si>
    <t>bg_pop16plus</t>
  </si>
  <si>
    <t>bg_employed</t>
  </si>
  <si>
    <t>bg_hhs</t>
  </si>
  <si>
    <t>bg_fams</t>
  </si>
  <si>
    <t>bg_child</t>
  </si>
  <si>
    <t>bg_hhinc0_25k</t>
  </si>
  <si>
    <t>bg_hhinc25_50k</t>
  </si>
  <si>
    <t>bg_hhinc50_75k</t>
  </si>
  <si>
    <t>bg_hhinc75_200k</t>
  </si>
  <si>
    <t>bg_hhinc200k_plus</t>
  </si>
  <si>
    <t>bg_housing</t>
  </si>
  <si>
    <t>bg_vacant</t>
  </si>
  <si>
    <t>bg_occupied</t>
  </si>
  <si>
    <t>bg_rented</t>
  </si>
  <si>
    <t>bg_owned</t>
  </si>
  <si>
    <t>bg_singlefamily</t>
  </si>
  <si>
    <t>bg_multifamily</t>
  </si>
  <si>
    <t>PopCensus10</t>
  </si>
  <si>
    <t>Los Banos - Current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</si>
</sst>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0"/>
      <name val="Garamond"/>
      <family val="1"/>
    </font>
    <font>
      <sz val="10"/>
      <name val="Garamond"/>
      <family val="1"/>
    </font>
    <font>
      <sz val="10"/>
      <color theme="1"/>
      <name val="Garamond"/>
      <family val="1"/>
    </font>
    <font>
      <sz val="8"/>
      <color theme="1"/>
      <name val="Garamond"/>
      <family val="1"/>
    </font>
    <font>
      <b/>
      <i/>
      <sz val="14"/>
      <name val="Garamond"/>
      <family val="1"/>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4" fillId="0" borderId="0" xfId="0" applyFont="1"/>
    <xf numFmtId="0" fontId="4" fillId="0" borderId="0" xfId="0" applyNumberFormat="1" applyFont="1"/>
    <xf numFmtId="3" fontId="4" fillId="0" borderId="0" xfId="0" applyNumberFormat="1" applyFont="1"/>
    <xf numFmtId="10" fontId="4" fillId="0" borderId="0" xfId="1" applyNumberFormat="1" applyFont="1"/>
    <xf numFmtId="9" fontId="4" fillId="0" borderId="0" xfId="1" applyFont="1"/>
    <xf numFmtId="0" fontId="4" fillId="0" borderId="0" xfId="0" applyFont="1" applyAlignment="1">
      <alignment horizontal="center"/>
    </xf>
    <xf numFmtId="3" fontId="4" fillId="0" borderId="0" xfId="1" applyNumberFormat="1" applyFont="1"/>
    <xf numFmtId="3" fontId="3" fillId="0" borderId="0" xfId="0" applyNumberFormat="1" applyFont="1" applyBorder="1" applyAlignment="1">
      <alignment horizontal="center" vertical="center"/>
    </xf>
    <xf numFmtId="9" fontId="3" fillId="0" borderId="0" xfId="0" applyNumberFormat="1" applyFont="1" applyBorder="1" applyAlignment="1">
      <alignment horizontal="center" vertical="center"/>
    </xf>
    <xf numFmtId="9" fontId="3" fillId="0" borderId="0" xfId="1" applyFont="1" applyBorder="1" applyAlignment="1">
      <alignment horizontal="center" vertical="center"/>
    </xf>
    <xf numFmtId="9" fontId="3" fillId="0" borderId="3" xfId="1" applyFont="1" applyBorder="1" applyAlignment="1">
      <alignment horizontal="center" vertical="center"/>
    </xf>
    <xf numFmtId="9" fontId="3" fillId="0" borderId="5" xfId="1" applyFont="1" applyBorder="1" applyAlignment="1">
      <alignment horizontal="center" vertical="center"/>
    </xf>
    <xf numFmtId="9" fontId="3" fillId="0" borderId="7" xfId="1" applyFont="1" applyBorder="1" applyAlignment="1">
      <alignment horizontal="center" vertical="center"/>
    </xf>
    <xf numFmtId="0" fontId="4" fillId="0" borderId="0" xfId="0" applyFont="1" applyFill="1"/>
    <xf numFmtId="9" fontId="4" fillId="0" borderId="0" xfId="0" applyNumberFormat="1" applyFont="1" applyAlignment="1">
      <alignment horizontal="center"/>
    </xf>
    <xf numFmtId="0" fontId="4" fillId="0" borderId="0" xfId="0" applyFont="1" applyFill="1" applyAlignment="1">
      <alignment horizontal="center"/>
    </xf>
    <xf numFmtId="3" fontId="3" fillId="0" borderId="7"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0" fontId="3" fillId="0" borderId="0" xfId="1" applyNumberFormat="1" applyFont="1" applyBorder="1" applyAlignment="1">
      <alignment horizontal="center" vertical="center"/>
    </xf>
    <xf numFmtId="0" fontId="3" fillId="0" borderId="8" xfId="0" applyFont="1" applyBorder="1" applyAlignment="1">
      <alignment horizontal="center"/>
    </xf>
    <xf numFmtId="9" fontId="3" fillId="0" borderId="5" xfId="0" applyNumberFormat="1" applyFont="1" applyBorder="1" applyAlignment="1">
      <alignment horizontal="center" vertical="center"/>
    </xf>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9" fontId="3" fillId="0" borderId="3" xfId="0" applyNumberFormat="1" applyFont="1" applyBorder="1" applyAlignment="1">
      <alignment horizontal="center" vertical="center"/>
    </xf>
    <xf numFmtId="0" fontId="2" fillId="0" borderId="8" xfId="0" applyFont="1" applyBorder="1" applyAlignment="1">
      <alignment horizontal="left"/>
    </xf>
    <xf numFmtId="0" fontId="2" fillId="0" borderId="5" xfId="0" applyFont="1" applyBorder="1" applyAlignment="1">
      <alignment horizontal="center"/>
    </xf>
    <xf numFmtId="0" fontId="3" fillId="0" borderId="11" xfId="0" applyFont="1" applyBorder="1" applyAlignment="1">
      <alignment horizontal="center" vertical="center" wrapText="1"/>
    </xf>
    <xf numFmtId="0" fontId="3" fillId="0" borderId="9" xfId="0" applyFont="1" applyBorder="1" applyAlignment="1">
      <alignment horizontal="center"/>
    </xf>
    <xf numFmtId="3" fontId="3" fillId="0" borderId="10" xfId="0" applyNumberFormat="1" applyFont="1" applyBorder="1" applyAlignment="1">
      <alignment horizontal="center" vertical="center"/>
    </xf>
    <xf numFmtId="10" fontId="3" fillId="0" borderId="10" xfId="1"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9" fontId="3" fillId="0" borderId="9" xfId="0" applyNumberFormat="1" applyFont="1" applyBorder="1" applyAlignment="1">
      <alignment horizontal="center" vertical="center"/>
    </xf>
    <xf numFmtId="9" fontId="3" fillId="0" borderId="8" xfId="1" applyFont="1" applyBorder="1" applyAlignment="1">
      <alignment horizontal="center" vertical="center"/>
    </xf>
    <xf numFmtId="9" fontId="3" fillId="0" borderId="10" xfId="1" applyFont="1" applyBorder="1" applyAlignment="1">
      <alignment horizontal="center" vertical="center"/>
    </xf>
    <xf numFmtId="9" fontId="3" fillId="0" borderId="9" xfId="1" applyFont="1" applyBorder="1" applyAlignment="1">
      <alignment horizontal="center" vertical="center"/>
    </xf>
    <xf numFmtId="9" fontId="3" fillId="0" borderId="11" xfId="1" applyFont="1" applyBorder="1" applyAlignment="1">
      <alignment horizontal="center" vertical="center"/>
    </xf>
    <xf numFmtId="0" fontId="3" fillId="0" borderId="11" xfId="0" applyFont="1" applyBorder="1" applyAlignment="1">
      <alignment horizontal="center"/>
    </xf>
    <xf numFmtId="3" fontId="3" fillId="0" borderId="11" xfId="0" applyNumberFormat="1" applyFont="1" applyBorder="1" applyAlignment="1">
      <alignment horizontal="center" vertical="center"/>
    </xf>
    <xf numFmtId="37" fontId="3" fillId="0" borderId="11" xfId="0" applyNumberFormat="1" applyFont="1" applyBorder="1" applyAlignment="1">
      <alignment horizontal="center" vertical="center"/>
    </xf>
    <xf numFmtId="37" fontId="3" fillId="0" borderId="7"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xf>
    <xf numFmtId="9" fontId="3" fillId="0" borderId="12" xfId="0" applyNumberFormat="1" applyFont="1" applyBorder="1" applyAlignment="1">
      <alignment horizontal="center" vertical="center"/>
    </xf>
    <xf numFmtId="9" fontId="3" fillId="0" borderId="13" xfId="0" applyNumberFormat="1" applyFont="1" applyBorder="1" applyAlignment="1">
      <alignment horizontal="center" vertical="center"/>
    </xf>
    <xf numFmtId="9" fontId="4" fillId="0" borderId="0" xfId="0" applyNumberFormat="1" applyFont="1"/>
    <xf numFmtId="0" fontId="4" fillId="3" borderId="0" xfId="0" applyFont="1" applyFill="1" applyAlignment="1">
      <alignment horizontal="center"/>
    </xf>
    <xf numFmtId="0" fontId="2" fillId="0" borderId="4" xfId="0" applyFont="1" applyBorder="1" applyAlignment="1">
      <alignment horizontal="center"/>
    </xf>
    <xf numFmtId="37" fontId="3" fillId="0" borderId="6" xfId="0" applyNumberFormat="1" applyFont="1" applyBorder="1" applyAlignment="1">
      <alignment horizontal="center" vertical="center"/>
    </xf>
    <xf numFmtId="3" fontId="3" fillId="0" borderId="1" xfId="0" applyNumberFormat="1" applyFont="1" applyBorder="1" applyAlignment="1">
      <alignment horizontal="center" vertical="center"/>
    </xf>
    <xf numFmtId="10" fontId="3" fillId="0" borderId="1" xfId="1" applyNumberFormat="1" applyFont="1" applyBorder="1" applyAlignment="1">
      <alignment horizontal="center" vertical="center"/>
    </xf>
    <xf numFmtId="9" fontId="3" fillId="0" borderId="4" xfId="1" applyFont="1" applyBorder="1" applyAlignment="1">
      <alignment horizontal="center" vertical="center"/>
    </xf>
    <xf numFmtId="9" fontId="3" fillId="0" borderId="1" xfId="1" applyFont="1" applyBorder="1" applyAlignment="1">
      <alignment horizontal="center" vertical="center"/>
    </xf>
    <xf numFmtId="3" fontId="3" fillId="0" borderId="6" xfId="1" applyNumberFormat="1" applyFont="1" applyBorder="1" applyAlignment="1">
      <alignment horizontal="center" vertical="center"/>
    </xf>
    <xf numFmtId="9" fontId="3" fillId="0" borderId="14" xfId="1" applyFont="1" applyBorder="1" applyAlignment="1">
      <alignment horizontal="center" vertical="center"/>
    </xf>
    <xf numFmtId="9" fontId="3" fillId="0" borderId="2" xfId="1" applyFont="1" applyBorder="1" applyAlignment="1">
      <alignment horizontal="center" vertical="center"/>
    </xf>
    <xf numFmtId="3" fontId="3" fillId="0" borderId="1" xfId="1" applyNumberFormat="1" applyFont="1" applyBorder="1" applyAlignment="1">
      <alignment horizontal="center" vertical="center"/>
    </xf>
    <xf numFmtId="9" fontId="3" fillId="0" borderId="6" xfId="1" applyFont="1" applyBorder="1" applyAlignment="1">
      <alignment horizontal="center" vertical="center"/>
    </xf>
    <xf numFmtId="0" fontId="3" fillId="0" borderId="8" xfId="0" applyFont="1" applyBorder="1" applyAlignment="1">
      <alignment horizontal="center" vertical="center" wrapText="1"/>
    </xf>
    <xf numFmtId="0" fontId="5" fillId="0" borderId="0" xfId="0" applyFont="1" applyAlignment="1">
      <alignment vertical="top" wrapText="1"/>
    </xf>
    <xf numFmtId="0" fontId="2" fillId="0" borderId="8" xfId="0" applyFont="1" applyBorder="1" applyAlignment="1">
      <alignment horizontal="center"/>
    </xf>
    <xf numFmtId="0" fontId="5" fillId="0" borderId="5" xfId="0" applyFont="1" applyBorder="1" applyAlignment="1">
      <alignment horizontal="left" wrapText="1"/>
    </xf>
    <xf numFmtId="0" fontId="5" fillId="0" borderId="0" xfId="0" applyFont="1" applyAlignment="1">
      <alignment horizontal="left"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4" borderId="0" xfId="0" applyFont="1" applyFill="1" applyAlignment="1">
      <alignment horizontal="left"/>
    </xf>
    <xf numFmtId="0" fontId="4" fillId="3" borderId="0" xfId="0" applyFont="1" applyFill="1" applyAlignment="1">
      <alignment horizont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6" fillId="2" borderId="0" xfId="0" applyFont="1" applyFill="1" applyBorder="1" applyAlignment="1">
      <alignment horizontal="center"/>
    </xf>
    <xf numFmtId="37" fontId="3" fillId="0" borderId="4" xfId="0" applyNumberFormat="1" applyFont="1" applyBorder="1" applyAlignment="1">
      <alignment horizontal="center" vertical="center"/>
    </xf>
    <xf numFmtId="37" fontId="3" fillId="0" borderId="2"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3"/>
  <sheetViews>
    <sheetView tabSelected="1" workbookViewId="0">
      <selection activeCell="H3" sqref="H3"/>
    </sheetView>
  </sheetViews>
  <sheetFormatPr defaultColWidth="8.85546875" defaultRowHeight="12.75" x14ac:dyDescent="0.2"/>
  <cols>
    <col min="1" max="2" width="18.28515625" style="1" bestFit="1" customWidth="1"/>
    <col min="3" max="6" width="10.42578125" style="1" bestFit="1" customWidth="1"/>
    <col min="7" max="7" width="7.85546875" style="1" bestFit="1" customWidth="1"/>
    <col min="8" max="8" width="19.5703125" style="1" customWidth="1"/>
    <col min="9" max="9" width="16.42578125" style="1" bestFit="1" customWidth="1"/>
    <col min="10" max="10" width="8" style="6" bestFit="1" customWidth="1"/>
    <col min="11" max="13" width="7.140625" style="6" bestFit="1" customWidth="1"/>
    <col min="14" max="14" width="8.42578125" style="6" bestFit="1" customWidth="1"/>
    <col min="15" max="15" width="6.42578125" style="1" bestFit="1" customWidth="1"/>
    <col min="16" max="16" width="7" style="1" bestFit="1" customWidth="1"/>
    <col min="17" max="17" width="5.140625" style="1" bestFit="1" customWidth="1"/>
    <col min="18" max="18" width="6.140625" style="1" bestFit="1" customWidth="1"/>
    <col min="19" max="16384" width="8.85546875" style="1"/>
  </cols>
  <sheetData>
    <row r="1" spans="1:19" x14ac:dyDescent="0.2">
      <c r="A1" s="70" t="s">
        <v>88</v>
      </c>
      <c r="B1" s="70"/>
    </row>
    <row r="2" spans="1:19" ht="18.75" x14ac:dyDescent="0.3">
      <c r="B2" s="71" t="s">
        <v>86</v>
      </c>
      <c r="C2" s="71"/>
      <c r="D2" s="71"/>
      <c r="E2" s="71"/>
      <c r="F2" s="50"/>
      <c r="H2" s="75" t="s">
        <v>265</v>
      </c>
      <c r="I2" s="75"/>
      <c r="J2" s="75"/>
      <c r="K2" s="75"/>
      <c r="L2" s="75"/>
      <c r="M2" s="75"/>
      <c r="N2" s="75"/>
    </row>
    <row r="3" spans="1:19" x14ac:dyDescent="0.2">
      <c r="A3" s="1" t="s">
        <v>0</v>
      </c>
      <c r="B3" s="1" t="s">
        <v>0</v>
      </c>
      <c r="C3" s="2">
        <v>1</v>
      </c>
      <c r="D3" s="2">
        <v>2</v>
      </c>
      <c r="E3" s="2">
        <v>3</v>
      </c>
      <c r="F3" s="2">
        <v>4</v>
      </c>
      <c r="G3" s="1" t="s">
        <v>56</v>
      </c>
      <c r="H3" s="27" t="s">
        <v>0</v>
      </c>
      <c r="I3" s="28"/>
      <c r="J3" s="28">
        <f t="shared" ref="J3:M4" si="0">C3</f>
        <v>1</v>
      </c>
      <c r="K3" s="28">
        <f t="shared" si="0"/>
        <v>2</v>
      </c>
      <c r="L3" s="28">
        <f t="shared" si="0"/>
        <v>3</v>
      </c>
      <c r="M3" s="28">
        <f t="shared" si="0"/>
        <v>4</v>
      </c>
      <c r="N3" s="51" t="s">
        <v>56</v>
      </c>
    </row>
    <row r="4" spans="1:19" x14ac:dyDescent="0.2">
      <c r="A4" s="1" t="s">
        <v>163</v>
      </c>
      <c r="B4" s="1" t="s">
        <v>215</v>
      </c>
      <c r="C4" s="3">
        <v>9521.4273420000009</v>
      </c>
      <c r="D4" s="3">
        <v>10260.79221</v>
      </c>
      <c r="E4" s="3">
        <v>7883.9503350000005</v>
      </c>
      <c r="F4" s="3">
        <v>11060.566392000001</v>
      </c>
      <c r="G4" s="3">
        <f>SUM(C4:F4)</f>
        <v>38726.736279000004</v>
      </c>
      <c r="H4" s="64">
        <v>2020</v>
      </c>
      <c r="I4" s="40" t="s">
        <v>162</v>
      </c>
      <c r="J4" s="42">
        <f t="shared" si="0"/>
        <v>9521.4273420000009</v>
      </c>
      <c r="K4" s="43">
        <f t="shared" si="0"/>
        <v>10260.79221</v>
      </c>
      <c r="L4" s="43">
        <f t="shared" si="0"/>
        <v>7883.9503350000005</v>
      </c>
      <c r="M4" s="43">
        <f t="shared" si="0"/>
        <v>11060.566392000001</v>
      </c>
      <c r="N4" s="52">
        <f>G4</f>
        <v>38726.736279000004</v>
      </c>
      <c r="O4" s="1">
        <f>N4/5</f>
        <v>7745.3472558000012</v>
      </c>
      <c r="P4" s="1">
        <f>N4/4</f>
        <v>9681.6840697500011</v>
      </c>
    </row>
    <row r="5" spans="1:19" x14ac:dyDescent="0.2">
      <c r="A5" s="1" t="s">
        <v>2</v>
      </c>
      <c r="B5" s="1" t="s">
        <v>2</v>
      </c>
      <c r="C5" s="3">
        <v>-160.57265799999999</v>
      </c>
      <c r="D5" s="3">
        <v>578.79220999999995</v>
      </c>
      <c r="E5" s="3">
        <v>-1798.049665</v>
      </c>
      <c r="F5" s="3">
        <v>1378.566392</v>
      </c>
      <c r="H5" s="76"/>
      <c r="I5" s="23" t="s">
        <v>57</v>
      </c>
      <c r="J5" s="31">
        <f>J4-($N$4/4)</f>
        <v>-160.25672775000021</v>
      </c>
      <c r="K5" s="8">
        <f>K4-($N$4/4)</f>
        <v>579.10814024999854</v>
      </c>
      <c r="L5" s="8">
        <f>L4-($N$4/4)</f>
        <v>-1797.7337347500006</v>
      </c>
      <c r="M5" s="8">
        <f>M4-($N$4/4)</f>
        <v>1378.8823222499996</v>
      </c>
      <c r="N5" s="53">
        <f>MAX(J5:M5)-MIN(J5:M5)</f>
        <v>3176.6160570000002</v>
      </c>
      <c r="O5" s="3">
        <f>MAX(J5:M5)-MIN(J5:M5)</f>
        <v>3176.6160570000002</v>
      </c>
    </row>
    <row r="6" spans="1:19" x14ac:dyDescent="0.2">
      <c r="A6" s="1" t="s">
        <v>3</v>
      </c>
      <c r="B6" s="1" t="s">
        <v>216</v>
      </c>
      <c r="C6" s="4">
        <v>-1.6584999999999999E-2</v>
      </c>
      <c r="D6" s="4">
        <v>5.978E-2</v>
      </c>
      <c r="E6" s="4">
        <v>-0.18571099999999999</v>
      </c>
      <c r="F6" s="4">
        <v>0.14238400000000001</v>
      </c>
      <c r="H6" s="77"/>
      <c r="I6" s="23" t="s">
        <v>3</v>
      </c>
      <c r="J6" s="32">
        <f>J5/($N$4/4)</f>
        <v>-1.6552567362811948E-2</v>
      </c>
      <c r="K6" s="20">
        <f>K5/($N$4/4)</f>
        <v>5.9814814868768197E-2</v>
      </c>
      <c r="L6" s="20">
        <f>L5/($N$4/4)</f>
        <v>-0.18568399069816183</v>
      </c>
      <c r="M6" s="20">
        <f>M5/($N$4/4)</f>
        <v>0.1424217431922053</v>
      </c>
      <c r="N6" s="54">
        <f>MAX(J6:M6)-MIN(J6:M6)</f>
        <v>0.32810573389036712</v>
      </c>
      <c r="O6" s="4">
        <f>MAX(J6:M6)-MIN(J6:M6)</f>
        <v>0.32810573389036712</v>
      </c>
    </row>
    <row r="7" spans="1:19" x14ac:dyDescent="0.2">
      <c r="A7" s="1" t="s">
        <v>1</v>
      </c>
      <c r="B7" s="1" t="s">
        <v>264</v>
      </c>
      <c r="C7" s="3">
        <v>9659.8008969999992</v>
      </c>
      <c r="D7" s="3">
        <v>8351.4295500000007</v>
      </c>
      <c r="E7" s="3">
        <v>8944.7690399999992</v>
      </c>
      <c r="F7" s="3">
        <v>9016.0000540000001</v>
      </c>
      <c r="G7" s="3">
        <f t="shared" ref="G7:G38" si="1">SUM(C7:F7)</f>
        <v>35971.999540999997</v>
      </c>
      <c r="H7" s="72" t="s">
        <v>212</v>
      </c>
      <c r="I7" s="21" t="s">
        <v>58</v>
      </c>
      <c r="J7" s="33">
        <f>C8/C7</f>
        <v>0.70857385053616606</v>
      </c>
      <c r="K7" s="22">
        <f>D8/D7</f>
        <v>0.65036571864513903</v>
      </c>
      <c r="L7" s="22">
        <f>E8/E7</f>
        <v>0.58065601110255161</v>
      </c>
      <c r="M7" s="22">
        <f>F8/F7</f>
        <v>0.65173025286230768</v>
      </c>
      <c r="N7" s="55">
        <f>G8/G7</f>
        <v>0.64900478154934949</v>
      </c>
    </row>
    <row r="8" spans="1:19" x14ac:dyDescent="0.2">
      <c r="A8" s="1" t="s">
        <v>4</v>
      </c>
      <c r="B8" s="1" t="s">
        <v>217</v>
      </c>
      <c r="C8" s="7">
        <v>6844.6823169999998</v>
      </c>
      <c r="D8" s="7">
        <v>5431.4834810000002</v>
      </c>
      <c r="E8" s="7">
        <v>5193.8339109999997</v>
      </c>
      <c r="F8" s="7">
        <v>5875.9999950000001</v>
      </c>
      <c r="G8" s="3">
        <f t="shared" si="1"/>
        <v>23345.999704000002</v>
      </c>
      <c r="H8" s="73"/>
      <c r="I8" s="23" t="s">
        <v>59</v>
      </c>
      <c r="J8" s="34">
        <f>C9/C7</f>
        <v>0.21535145332509439</v>
      </c>
      <c r="K8" s="9">
        <f>D9/D7</f>
        <v>0.2389758628808645</v>
      </c>
      <c r="L8" s="9">
        <f>E9/E7</f>
        <v>0.34701372434765515</v>
      </c>
      <c r="M8" s="9">
        <f>F9/F7</f>
        <v>0.25964951508195722</v>
      </c>
      <c r="N8" s="56">
        <f>G9/G7</f>
        <v>0.26467808368973761</v>
      </c>
    </row>
    <row r="9" spans="1:19" x14ac:dyDescent="0.2">
      <c r="A9" s="1" t="s">
        <v>5</v>
      </c>
      <c r="B9" s="1" t="s">
        <v>5</v>
      </c>
      <c r="C9" s="7">
        <v>2080.2521620000002</v>
      </c>
      <c r="D9" s="7">
        <v>1995.7900830000001</v>
      </c>
      <c r="E9" s="7">
        <v>3103.9576179999999</v>
      </c>
      <c r="F9" s="7">
        <v>2341.0000420000001</v>
      </c>
      <c r="G9" s="3">
        <f t="shared" si="1"/>
        <v>9520.9999050000006</v>
      </c>
      <c r="H9" s="73"/>
      <c r="I9" s="23" t="s">
        <v>60</v>
      </c>
      <c r="J9" s="34">
        <f>C10/C7</f>
        <v>3.4117392430143383E-2</v>
      </c>
      <c r="K9" s="9">
        <f>D10/D7</f>
        <v>4.2560547134113107E-2</v>
      </c>
      <c r="L9" s="9">
        <f>E10/E7</f>
        <v>3.1637636336331834E-2</v>
      </c>
      <c r="M9" s="9">
        <f>F10/F7</f>
        <v>3.2386867707532067E-2</v>
      </c>
      <c r="N9" s="56">
        <f>G10/G7</f>
        <v>3.5027243302499303E-2</v>
      </c>
    </row>
    <row r="10" spans="1:19" x14ac:dyDescent="0.2">
      <c r="A10" s="1" t="s">
        <v>6</v>
      </c>
      <c r="B10" s="1" t="s">
        <v>6</v>
      </c>
      <c r="C10" s="7">
        <v>329.56721800000003</v>
      </c>
      <c r="D10" s="7">
        <v>355.44141100000002</v>
      </c>
      <c r="E10" s="7">
        <v>282.99135000000001</v>
      </c>
      <c r="F10" s="7">
        <v>292.000001</v>
      </c>
      <c r="G10" s="3">
        <f t="shared" si="1"/>
        <v>1259.9999800000001</v>
      </c>
      <c r="H10" s="74"/>
      <c r="I10" s="23" t="s">
        <v>61</v>
      </c>
      <c r="J10" s="34">
        <f>C12/C7</f>
        <v>2.8142335012766882E-2</v>
      </c>
      <c r="K10" s="9">
        <f>D12/D7</f>
        <v>4.7555532453722245E-2</v>
      </c>
      <c r="L10" s="9">
        <f>E12/E7</f>
        <v>2.0458207940492561E-2</v>
      </c>
      <c r="M10" s="9">
        <f>F12/F7</f>
        <v>3.4937888322244232E-2</v>
      </c>
      <c r="N10" s="56">
        <f>G12/G7</f>
        <v>3.2441899112944282E-2</v>
      </c>
      <c r="O10" s="49">
        <f>SUM(J7:J10)</f>
        <v>0.98618503130417068</v>
      </c>
      <c r="P10" s="49">
        <f>SUM(K7:K10)</f>
        <v>0.97945766111383881</v>
      </c>
      <c r="Q10" s="49">
        <f>SUM(L7:L10)</f>
        <v>0.97976557972703127</v>
      </c>
      <c r="R10" s="49">
        <f t="shared" ref="R10:S10" si="2">SUM(M7:M10)</f>
        <v>0.97870452397404117</v>
      </c>
      <c r="S10" s="49">
        <f t="shared" si="2"/>
        <v>0.9811520076545307</v>
      </c>
    </row>
    <row r="11" spans="1:19" x14ac:dyDescent="0.2">
      <c r="A11" s="1" t="s">
        <v>7</v>
      </c>
      <c r="B11" s="1" t="s">
        <v>7</v>
      </c>
      <c r="C11" s="7">
        <v>63.930076999999997</v>
      </c>
      <c r="D11" s="7">
        <v>49.07338</v>
      </c>
      <c r="E11" s="7">
        <v>79.996539999999996</v>
      </c>
      <c r="F11" s="7">
        <v>68.000001999999995</v>
      </c>
      <c r="G11" s="3">
        <f t="shared" si="1"/>
        <v>260.999999</v>
      </c>
      <c r="H11" s="72" t="s">
        <v>85</v>
      </c>
      <c r="I11" s="40" t="s">
        <v>56</v>
      </c>
      <c r="J11" s="41">
        <f>C33</f>
        <v>4613.1120639999999</v>
      </c>
      <c r="K11" s="17">
        <f>D33</f>
        <v>4732.9052799999999</v>
      </c>
      <c r="L11" s="17">
        <f>E33</f>
        <v>4317.9846449999995</v>
      </c>
      <c r="M11" s="17">
        <f>F33</f>
        <v>5686.7689959999998</v>
      </c>
      <c r="N11" s="57">
        <f>G33</f>
        <v>19350.770984999999</v>
      </c>
    </row>
    <row r="12" spans="1:19" x14ac:dyDescent="0.2">
      <c r="A12" s="1" t="s">
        <v>8</v>
      </c>
      <c r="B12" s="1" t="s">
        <v>8</v>
      </c>
      <c r="C12" s="7">
        <v>271.84935300000001</v>
      </c>
      <c r="D12" s="7">
        <v>397.156679</v>
      </c>
      <c r="E12" s="7">
        <v>182.993945</v>
      </c>
      <c r="F12" s="7">
        <v>315.00000299999999</v>
      </c>
      <c r="G12" s="3">
        <f t="shared" si="1"/>
        <v>1166.9999800000001</v>
      </c>
      <c r="H12" s="73"/>
      <c r="I12" s="23" t="s">
        <v>58</v>
      </c>
      <c r="J12" s="34">
        <f t="shared" ref="J12:N14" si="3">C34/C$33</f>
        <v>0.67065184762006247</v>
      </c>
      <c r="K12" s="9">
        <f t="shared" si="3"/>
        <v>0.51217503068221126</v>
      </c>
      <c r="L12" s="9">
        <f t="shared" si="3"/>
        <v>0.43692587980474401</v>
      </c>
      <c r="M12" s="9">
        <f t="shared" si="3"/>
        <v>0.57493640383489208</v>
      </c>
      <c r="N12" s="56">
        <f t="shared" si="3"/>
        <v>0.55160788168461705</v>
      </c>
    </row>
    <row r="13" spans="1:19" x14ac:dyDescent="0.2">
      <c r="A13" s="1" t="s">
        <v>9</v>
      </c>
      <c r="B13" s="1" t="s">
        <v>9</v>
      </c>
      <c r="C13" s="7">
        <v>21.018636999999998</v>
      </c>
      <c r="D13" s="7">
        <v>44.983958999999999</v>
      </c>
      <c r="E13" s="7">
        <v>57.997404000000003</v>
      </c>
      <c r="F13" s="7">
        <v>36</v>
      </c>
      <c r="G13" s="3">
        <f t="shared" si="1"/>
        <v>160</v>
      </c>
      <c r="H13" s="73"/>
      <c r="I13" s="23" t="s">
        <v>59</v>
      </c>
      <c r="J13" s="34">
        <f t="shared" si="3"/>
        <v>0.21199861252709423</v>
      </c>
      <c r="K13" s="9">
        <f t="shared" si="3"/>
        <v>0.31978830199618957</v>
      </c>
      <c r="L13" s="9">
        <f t="shared" si="3"/>
        <v>0.4962948331651606</v>
      </c>
      <c r="M13" s="9">
        <f t="shared" si="3"/>
        <v>0.33432667870583577</v>
      </c>
      <c r="N13" s="56">
        <f t="shared" si="3"/>
        <v>0.33775053020193663</v>
      </c>
    </row>
    <row r="14" spans="1:19" x14ac:dyDescent="0.2">
      <c r="A14" s="1" t="s">
        <v>10</v>
      </c>
      <c r="B14" s="1" t="s">
        <v>10</v>
      </c>
      <c r="C14" s="7">
        <v>24.482519</v>
      </c>
      <c r="D14" s="7">
        <v>25.517479999999999</v>
      </c>
      <c r="E14" s="7">
        <v>21</v>
      </c>
      <c r="F14" s="7">
        <v>39.000000999999997</v>
      </c>
      <c r="G14" s="3">
        <f t="shared" si="1"/>
        <v>110</v>
      </c>
      <c r="H14" s="73"/>
      <c r="I14" s="23" t="s">
        <v>60</v>
      </c>
      <c r="J14" s="34">
        <f t="shared" si="3"/>
        <v>3.5506192723611239E-2</v>
      </c>
      <c r="K14" s="9">
        <f t="shared" si="3"/>
        <v>4.5358804433964922E-2</v>
      </c>
      <c r="L14" s="9">
        <f t="shared" si="3"/>
        <v>1.2743699786824972E-2</v>
      </c>
      <c r="M14" s="9">
        <f t="shared" si="3"/>
        <v>4.5632247447105548E-2</v>
      </c>
      <c r="N14" s="56">
        <f t="shared" si="3"/>
        <v>3.5812532820381576E-2</v>
      </c>
    </row>
    <row r="15" spans="1:19" x14ac:dyDescent="0.2">
      <c r="A15" s="1" t="s">
        <v>11</v>
      </c>
      <c r="B15" s="1" t="s">
        <v>11</v>
      </c>
      <c r="C15" s="7">
        <v>24.018636999999998</v>
      </c>
      <c r="D15" s="7">
        <v>51.983094000000001</v>
      </c>
      <c r="E15" s="7">
        <v>21.998270000000002</v>
      </c>
      <c r="F15" s="7">
        <v>49.000000999999997</v>
      </c>
      <c r="G15" s="3">
        <f t="shared" si="1"/>
        <v>147.00000199999999</v>
      </c>
      <c r="H15" s="74"/>
      <c r="I15" s="23" t="s">
        <v>92</v>
      </c>
      <c r="J15" s="34">
        <f>(C38+C37)/C$33</f>
        <v>6.0714813799069241E-2</v>
      </c>
      <c r="K15" s="9">
        <f>(D38+D37)/D$33</f>
        <v>7.0970469326611996E-2</v>
      </c>
      <c r="L15" s="9">
        <f>(E38+E37)/E$33</f>
        <v>4.435390621913618E-2</v>
      </c>
      <c r="M15" s="9">
        <f>(F38+F37)/F$33</f>
        <v>4.3346215605625064E-2</v>
      </c>
      <c r="N15" s="56">
        <f>(G38+G37)/G$33</f>
        <v>5.4468121751687401E-2</v>
      </c>
      <c r="O15" s="49">
        <f>SUM(J12:J15)</f>
        <v>0.97887146666983726</v>
      </c>
      <c r="P15" s="49">
        <f>SUM(K12:K15)</f>
        <v>0.94829260643897773</v>
      </c>
      <c r="Q15" s="49">
        <f>SUM(L12:L15)</f>
        <v>0.99031831897586575</v>
      </c>
      <c r="R15" s="49">
        <f t="shared" ref="R15:S15" si="4">SUM(M12:M15)</f>
        <v>0.99824154559345846</v>
      </c>
      <c r="S15" s="49">
        <f t="shared" si="4"/>
        <v>0.97963906645862253</v>
      </c>
    </row>
    <row r="16" spans="1:19" ht="12.95" customHeight="1" x14ac:dyDescent="0.2">
      <c r="A16" s="1" t="s">
        <v>12</v>
      </c>
      <c r="B16" s="1" t="s">
        <v>218</v>
      </c>
      <c r="C16" s="3">
        <v>6238.9162660000002</v>
      </c>
      <c r="D16" s="3">
        <v>5357.2373930000003</v>
      </c>
      <c r="E16" s="3">
        <v>6324.8460450000002</v>
      </c>
      <c r="F16" s="3">
        <v>5949.0000659999996</v>
      </c>
      <c r="G16" s="3">
        <f t="shared" si="1"/>
        <v>23869.999770000002</v>
      </c>
      <c r="H16" s="81" t="s">
        <v>213</v>
      </c>
      <c r="I16" s="40" t="s">
        <v>56</v>
      </c>
      <c r="J16" s="41">
        <f>C73</f>
        <v>5030.9812590000001</v>
      </c>
      <c r="K16" s="17">
        <f>D73</f>
        <v>4505.103067</v>
      </c>
      <c r="L16" s="17">
        <f>E73</f>
        <v>4435.9152329999997</v>
      </c>
      <c r="M16" s="17">
        <f>F73</f>
        <v>4552.0000220000002</v>
      </c>
      <c r="N16" s="57">
        <f>G73</f>
        <v>18523.999581</v>
      </c>
    </row>
    <row r="17" spans="1:19" x14ac:dyDescent="0.2">
      <c r="A17" s="1" t="s">
        <v>13</v>
      </c>
      <c r="B17" s="1" t="s">
        <v>219</v>
      </c>
      <c r="C17" s="3">
        <v>4091.5451939999998</v>
      </c>
      <c r="D17" s="3">
        <v>3201.5540980000001</v>
      </c>
      <c r="E17" s="3">
        <v>3285.9005240000001</v>
      </c>
      <c r="F17" s="3">
        <v>3522.000004</v>
      </c>
      <c r="G17" s="3">
        <f t="shared" si="1"/>
        <v>14100.999819999999</v>
      </c>
      <c r="H17" s="82"/>
      <c r="I17" s="23" t="s">
        <v>103</v>
      </c>
      <c r="J17" s="34">
        <f>C77/C$73</f>
        <v>0.74192520521174132</v>
      </c>
      <c r="K17" s="9">
        <f>D77/D$73</f>
        <v>0.6855508109510694</v>
      </c>
      <c r="L17" s="9">
        <f>E77/E$73</f>
        <v>0.54952868888601691</v>
      </c>
      <c r="M17" s="9">
        <f>F77/F$73</f>
        <v>0.60862891401805008</v>
      </c>
      <c r="N17" s="56">
        <f>G77/G$73</f>
        <v>0.64938623667095841</v>
      </c>
    </row>
    <row r="18" spans="1:19" x14ac:dyDescent="0.2">
      <c r="A18" s="1" t="s">
        <v>14</v>
      </c>
      <c r="B18" s="1" t="s">
        <v>220</v>
      </c>
      <c r="C18" s="3">
        <v>1622.2466360000001</v>
      </c>
      <c r="D18" s="3">
        <v>1506.7904430000001</v>
      </c>
      <c r="E18" s="3">
        <v>2577.9628090000001</v>
      </c>
      <c r="F18" s="3">
        <v>1855.0000319999999</v>
      </c>
      <c r="G18" s="3">
        <f t="shared" si="1"/>
        <v>7561.9999200000002</v>
      </c>
      <c r="H18" s="82"/>
      <c r="I18" s="23" t="s">
        <v>62</v>
      </c>
      <c r="J18" s="34">
        <f t="shared" ref="J18:N20" si="5">C74/C$73</f>
        <v>0.66649287373145427</v>
      </c>
      <c r="K18" s="9">
        <f t="shared" si="5"/>
        <v>0.615850126120988</v>
      </c>
      <c r="L18" s="9">
        <f t="shared" si="5"/>
        <v>0.49365751732794666</v>
      </c>
      <c r="M18" s="9">
        <f t="shared" si="5"/>
        <v>0.54674895737511486</v>
      </c>
      <c r="N18" s="56">
        <f t="shared" si="5"/>
        <v>0.58336244118056912</v>
      </c>
    </row>
    <row r="19" spans="1:19" x14ac:dyDescent="0.2">
      <c r="A19" s="1" t="s">
        <v>15</v>
      </c>
      <c r="B19" s="1" t="s">
        <v>221</v>
      </c>
      <c r="C19" s="3">
        <v>233.67056299999999</v>
      </c>
      <c r="D19" s="3">
        <v>239.33374800000001</v>
      </c>
      <c r="E19" s="3">
        <v>184.99567500000001</v>
      </c>
      <c r="F19" s="3">
        <v>213.00000299999999</v>
      </c>
      <c r="G19" s="3">
        <f t="shared" si="1"/>
        <v>870.99998900000003</v>
      </c>
      <c r="H19" s="82"/>
      <c r="I19" s="23" t="s">
        <v>63</v>
      </c>
      <c r="J19" s="34">
        <f t="shared" si="5"/>
        <v>9.478969120524804E-3</v>
      </c>
      <c r="K19" s="9">
        <f t="shared" si="5"/>
        <v>2.1234610080453461E-2</v>
      </c>
      <c r="L19" s="9">
        <f t="shared" si="5"/>
        <v>1.2295021012634395E-2</v>
      </c>
      <c r="M19" s="9">
        <f t="shared" si="5"/>
        <v>2.2258839523353585E-2</v>
      </c>
      <c r="N19" s="56">
        <f t="shared" si="5"/>
        <v>1.6152803863529734E-2</v>
      </c>
    </row>
    <row r="20" spans="1:19" x14ac:dyDescent="0.2">
      <c r="A20" s="1" t="s">
        <v>16</v>
      </c>
      <c r="B20" s="1" t="s">
        <v>222</v>
      </c>
      <c r="C20" s="3">
        <v>43.930076999999997</v>
      </c>
      <c r="D20" s="3">
        <v>39.07338</v>
      </c>
      <c r="E20" s="3">
        <v>60.996540000000003</v>
      </c>
      <c r="F20" s="3">
        <v>52.000000999999997</v>
      </c>
      <c r="G20" s="3">
        <f t="shared" si="1"/>
        <v>195.99999800000001</v>
      </c>
      <c r="H20" s="82"/>
      <c r="I20" s="23" t="s">
        <v>64</v>
      </c>
      <c r="J20" s="34">
        <f t="shared" si="5"/>
        <v>1.4917724025654139E-2</v>
      </c>
      <c r="K20" s="9">
        <f t="shared" si="5"/>
        <v>2.0563567719148922E-2</v>
      </c>
      <c r="L20" s="9">
        <f t="shared" si="5"/>
        <v>2.2559334825774387E-2</v>
      </c>
      <c r="M20" s="9">
        <f t="shared" si="5"/>
        <v>2.3549596766675937E-2</v>
      </c>
      <c r="N20" s="56">
        <f t="shared" si="5"/>
        <v>2.0241894433240863E-2</v>
      </c>
    </row>
    <row r="21" spans="1:19" ht="12.95" customHeight="1" x14ac:dyDescent="0.2">
      <c r="A21" s="1" t="s">
        <v>17</v>
      </c>
      <c r="B21" s="1" t="s">
        <v>223</v>
      </c>
      <c r="C21" s="3">
        <v>198.075446</v>
      </c>
      <c r="D21" s="3">
        <v>283.93059</v>
      </c>
      <c r="E21" s="3">
        <v>146.993945</v>
      </c>
      <c r="F21" s="3">
        <v>234.00000299999999</v>
      </c>
      <c r="G21" s="3">
        <f t="shared" si="1"/>
        <v>862.99998399999993</v>
      </c>
      <c r="H21" s="82"/>
      <c r="I21" s="23" t="s">
        <v>104</v>
      </c>
      <c r="J21" s="34">
        <f t="shared" ref="J21:N22" si="6">C78/C$73</f>
        <v>0.19664097798619923</v>
      </c>
      <c r="K21" s="9">
        <f t="shared" si="6"/>
        <v>0.23833645890703434</v>
      </c>
      <c r="L21" s="9">
        <f t="shared" si="6"/>
        <v>0.40183134491379946</v>
      </c>
      <c r="M21" s="9">
        <f t="shared" si="6"/>
        <v>0.25633916352384412</v>
      </c>
      <c r="N21" s="56">
        <f t="shared" si="6"/>
        <v>0.27058805670354114</v>
      </c>
    </row>
    <row r="22" spans="1:19" ht="12.95" customHeight="1" x14ac:dyDescent="0.2">
      <c r="A22" s="1" t="s">
        <v>18</v>
      </c>
      <c r="B22" s="1" t="s">
        <v>224</v>
      </c>
      <c r="C22" s="3">
        <v>12.982905000000001</v>
      </c>
      <c r="D22" s="3">
        <v>35.019691000000002</v>
      </c>
      <c r="E22" s="3">
        <v>34.997405000000001</v>
      </c>
      <c r="F22" s="3">
        <v>22</v>
      </c>
      <c r="G22" s="3">
        <f t="shared" si="1"/>
        <v>105.000001</v>
      </c>
      <c r="H22" s="83"/>
      <c r="I22" s="23" t="s">
        <v>60</v>
      </c>
      <c r="J22" s="34">
        <f t="shared" si="6"/>
        <v>3.9094388127196955E-2</v>
      </c>
      <c r="K22" s="9">
        <f t="shared" si="6"/>
        <v>3.2998620184509088E-2</v>
      </c>
      <c r="L22" s="9">
        <f t="shared" si="6"/>
        <v>1.2351220238026582E-2</v>
      </c>
      <c r="M22" s="9">
        <f t="shared" si="6"/>
        <v>4.8775465273932284E-2</v>
      </c>
      <c r="N22" s="56">
        <f t="shared" si="6"/>
        <v>3.3586710109740424E-2</v>
      </c>
      <c r="O22" s="5">
        <f>SUM(J18:J22)</f>
        <v>0.92662493299102944</v>
      </c>
      <c r="P22" s="5">
        <f>SUM(K18:K22)</f>
        <v>0.92898338301213379</v>
      </c>
      <c r="Q22" s="5">
        <f>SUM(L18:L22)</f>
        <v>0.94269443831818156</v>
      </c>
      <c r="R22" s="5">
        <f t="shared" ref="R22:S22" si="7">SUM(M18:M22)</f>
        <v>0.89767202246292077</v>
      </c>
      <c r="S22" s="5">
        <f t="shared" si="7"/>
        <v>0.92393190629062127</v>
      </c>
    </row>
    <row r="23" spans="1:19" ht="12.95" customHeight="1" x14ac:dyDescent="0.2">
      <c r="A23" s="1" t="s">
        <v>19</v>
      </c>
      <c r="B23" s="1" t="s">
        <v>225</v>
      </c>
      <c r="C23" s="3">
        <v>20.482519</v>
      </c>
      <c r="D23" s="3">
        <v>16.517479999999999</v>
      </c>
      <c r="E23" s="3">
        <v>16</v>
      </c>
      <c r="F23" s="3">
        <v>27.000001000000001</v>
      </c>
      <c r="G23" s="3">
        <f t="shared" si="1"/>
        <v>80</v>
      </c>
      <c r="H23" s="81" t="s">
        <v>121</v>
      </c>
      <c r="I23" s="40" t="s">
        <v>56</v>
      </c>
      <c r="J23" s="41">
        <f>C66</f>
        <v>2028.424123</v>
      </c>
      <c r="K23" s="17">
        <f>D66</f>
        <v>1827.0640940000001</v>
      </c>
      <c r="L23" s="17">
        <f>E66</f>
        <v>2330.4465919999998</v>
      </c>
      <c r="M23" s="17">
        <f>F66</f>
        <v>1922.8893479999999</v>
      </c>
      <c r="N23" s="57">
        <f>G66</f>
        <v>8108.824157</v>
      </c>
    </row>
    <row r="24" spans="1:19" x14ac:dyDescent="0.2">
      <c r="A24" s="1" t="s">
        <v>20</v>
      </c>
      <c r="B24" s="1" t="s">
        <v>226</v>
      </c>
      <c r="C24" s="3">
        <v>15.982905000000001</v>
      </c>
      <c r="D24" s="3">
        <v>35.017960000000002</v>
      </c>
      <c r="E24" s="3">
        <v>16.999134999999999</v>
      </c>
      <c r="F24" s="3">
        <v>24.000001000000001</v>
      </c>
      <c r="G24" s="3">
        <f t="shared" si="1"/>
        <v>92.000000999999997</v>
      </c>
      <c r="H24" s="82"/>
      <c r="I24" s="23" t="s">
        <v>103</v>
      </c>
      <c r="J24" s="34">
        <f>C67/C$66</f>
        <v>0.66672154736546685</v>
      </c>
      <c r="K24" s="9">
        <f>D67/D$66</f>
        <v>0.5812487019407212</v>
      </c>
      <c r="L24" s="9">
        <f>E67/E$66</f>
        <v>0.41386460745803699</v>
      </c>
      <c r="M24" s="9">
        <f>F67/F$66</f>
        <v>0.47988235774448734</v>
      </c>
      <c r="N24" s="56">
        <f>G67/G$66</f>
        <v>0.53048662268580504</v>
      </c>
    </row>
    <row r="25" spans="1:19" ht="12.95" customHeight="1" x14ac:dyDescent="0.2">
      <c r="A25" s="1" t="s">
        <v>122</v>
      </c>
      <c r="B25" s="1" t="s">
        <v>164</v>
      </c>
      <c r="C25" s="3">
        <v>4614.5916049999996</v>
      </c>
      <c r="D25" s="3">
        <v>4718.1940960000002</v>
      </c>
      <c r="E25" s="3">
        <v>4283.4956460000003</v>
      </c>
      <c r="F25" s="3">
        <v>5706.0184159999999</v>
      </c>
      <c r="G25" s="3">
        <f t="shared" si="1"/>
        <v>19322.299762999999</v>
      </c>
      <c r="H25" s="82"/>
      <c r="I25" s="23" t="s">
        <v>62</v>
      </c>
      <c r="J25" s="34">
        <f>C72/C$66</f>
        <v>0.59893525285195004</v>
      </c>
      <c r="K25" s="9">
        <f>D72/D$66</f>
        <v>0.52215252772626597</v>
      </c>
      <c r="L25" s="9">
        <f>E72/E$66</f>
        <v>0.37178654982881504</v>
      </c>
      <c r="M25" s="9">
        <f>F72/F$66</f>
        <v>0.4310922018795228</v>
      </c>
      <c r="N25" s="56">
        <f>G72/G$66</f>
        <v>0.47655147974372336</v>
      </c>
    </row>
    <row r="26" spans="1:19" x14ac:dyDescent="0.2">
      <c r="A26" s="1" t="s">
        <v>123</v>
      </c>
      <c r="B26" s="1" t="s">
        <v>165</v>
      </c>
      <c r="C26" s="3">
        <v>3071.8550919999998</v>
      </c>
      <c r="D26" s="3">
        <v>2374.569829</v>
      </c>
      <c r="E26" s="3">
        <v>1916.917668</v>
      </c>
      <c r="F26" s="3">
        <v>3255.7176319999999</v>
      </c>
      <c r="G26" s="3">
        <f t="shared" si="1"/>
        <v>10619.060221</v>
      </c>
      <c r="H26" s="82"/>
      <c r="I26" s="24" t="s">
        <v>63</v>
      </c>
      <c r="J26" s="34">
        <f t="shared" ref="J26:N29" si="8">C68/C$66</f>
        <v>6.9617748279953776E-3</v>
      </c>
      <c r="K26" s="9">
        <f t="shared" si="8"/>
        <v>1.8016249735352742E-2</v>
      </c>
      <c r="L26" s="9">
        <f t="shared" si="8"/>
        <v>1.4563451106971348E-2</v>
      </c>
      <c r="M26" s="9">
        <f t="shared" si="8"/>
        <v>2.4429976196425424E-2</v>
      </c>
      <c r="N26" s="56">
        <f t="shared" si="8"/>
        <v>1.5779570320259444E-2</v>
      </c>
    </row>
    <row r="27" spans="1:19" x14ac:dyDescent="0.2">
      <c r="A27" s="1" t="s">
        <v>124</v>
      </c>
      <c r="B27" s="1" t="s">
        <v>166</v>
      </c>
      <c r="C27" s="3">
        <v>980.50729999999999</v>
      </c>
      <c r="D27" s="3">
        <v>1608.7666469999999</v>
      </c>
      <c r="E27" s="3">
        <v>2078.9733890000002</v>
      </c>
      <c r="F27" s="3">
        <v>1948.5959459999999</v>
      </c>
      <c r="G27" s="3">
        <f t="shared" si="1"/>
        <v>6616.8432819999998</v>
      </c>
      <c r="H27" s="82"/>
      <c r="I27" s="23" t="s">
        <v>64</v>
      </c>
      <c r="J27" s="34">
        <f t="shared" si="8"/>
        <v>1.4037234460556649E-2</v>
      </c>
      <c r="K27" s="9">
        <f t="shared" si="8"/>
        <v>2.2097156379233183E-2</v>
      </c>
      <c r="L27" s="9">
        <f t="shared" si="8"/>
        <v>2.1053511017342378E-2</v>
      </c>
      <c r="M27" s="9">
        <f t="shared" si="8"/>
        <v>2.1322564942514832E-2</v>
      </c>
      <c r="N27" s="56">
        <f t="shared" si="8"/>
        <v>1.9597342219194458E-2</v>
      </c>
    </row>
    <row r="28" spans="1:19" ht="12.95" customHeight="1" x14ac:dyDescent="0.2">
      <c r="A28" s="1" t="s">
        <v>125</v>
      </c>
      <c r="B28" s="1" t="s">
        <v>167</v>
      </c>
      <c r="C28" s="3">
        <v>157.05331799999999</v>
      </c>
      <c r="D28" s="3">
        <v>204.922211</v>
      </c>
      <c r="E28" s="3">
        <v>61.203645999999999</v>
      </c>
      <c r="F28" s="3">
        <v>256.87725</v>
      </c>
      <c r="G28" s="3">
        <f t="shared" si="1"/>
        <v>680.05642499999999</v>
      </c>
      <c r="H28" s="82"/>
      <c r="I28" s="23" t="s">
        <v>104</v>
      </c>
      <c r="J28" s="34">
        <f t="shared" si="8"/>
        <v>0.29800523773400223</v>
      </c>
      <c r="K28" s="9">
        <f t="shared" si="8"/>
        <v>0.36314463470595681</v>
      </c>
      <c r="L28" s="9">
        <f t="shared" si="8"/>
        <v>0.54767264153633954</v>
      </c>
      <c r="M28" s="9">
        <f t="shared" si="8"/>
        <v>0.44567339919551108</v>
      </c>
      <c r="N28" s="56">
        <f t="shared" si="8"/>
        <v>0.41945317140264143</v>
      </c>
    </row>
    <row r="29" spans="1:19" ht="12.95" customHeight="1" x14ac:dyDescent="0.2">
      <c r="A29" s="1" t="s">
        <v>126</v>
      </c>
      <c r="B29" s="1" t="s">
        <v>168</v>
      </c>
      <c r="C29" s="3">
        <v>260.03453000000002</v>
      </c>
      <c r="D29" s="3">
        <v>219.51535000000001</v>
      </c>
      <c r="E29" s="3">
        <v>178.91617400000001</v>
      </c>
      <c r="F29" s="3">
        <v>244.67931400000001</v>
      </c>
      <c r="G29" s="3">
        <f t="shared" si="1"/>
        <v>903.14536799999996</v>
      </c>
      <c r="H29" s="83"/>
      <c r="I29" s="23" t="s">
        <v>60</v>
      </c>
      <c r="J29" s="34">
        <f t="shared" si="8"/>
        <v>2.3844883055554156E-2</v>
      </c>
      <c r="K29" s="9">
        <f t="shared" si="8"/>
        <v>3.3418392491270751E-2</v>
      </c>
      <c r="L29" s="9">
        <f t="shared" si="8"/>
        <v>2.2310898339608896E-2</v>
      </c>
      <c r="M29" s="9">
        <f t="shared" si="8"/>
        <v>4.6895911142152732E-2</v>
      </c>
      <c r="N29" s="56">
        <f t="shared" si="8"/>
        <v>3.1027320500322943E-2</v>
      </c>
      <c r="O29" s="5">
        <f>SUM(J25:J29)</f>
        <v>0.94178438293005851</v>
      </c>
      <c r="P29" s="5">
        <f>SUM(K25:K29)</f>
        <v>0.95882896103807946</v>
      </c>
      <c r="Q29" s="5">
        <f>SUM(L25:L29)</f>
        <v>0.97738705182907715</v>
      </c>
      <c r="R29" s="5">
        <f t="shared" ref="R29:S29" si="9">SUM(M25:M29)</f>
        <v>0.96941405335612685</v>
      </c>
      <c r="S29" s="5">
        <f t="shared" si="9"/>
        <v>0.96240888418614168</v>
      </c>
    </row>
    <row r="30" spans="1:19" ht="12.95" customHeight="1" x14ac:dyDescent="0.2">
      <c r="A30" s="1" t="s">
        <v>127</v>
      </c>
      <c r="B30" s="1" t="s">
        <v>169</v>
      </c>
      <c r="C30" s="3">
        <v>51.831781999999997</v>
      </c>
      <c r="D30" s="3">
        <v>68.902917000000002</v>
      </c>
      <c r="E30" s="3">
        <v>14.26524</v>
      </c>
      <c r="F30" s="3">
        <v>0</v>
      </c>
      <c r="G30" s="3">
        <f t="shared" si="1"/>
        <v>134.99993900000001</v>
      </c>
      <c r="H30" s="81" t="s">
        <v>214</v>
      </c>
      <c r="I30" s="40" t="s">
        <v>56</v>
      </c>
      <c r="J30" s="41">
        <f>C80</f>
        <v>3649.8319769999998</v>
      </c>
      <c r="K30" s="17">
        <f>D80</f>
        <v>3402.1054170000002</v>
      </c>
      <c r="L30" s="17">
        <f>E80</f>
        <v>3404.089966</v>
      </c>
      <c r="M30" s="17">
        <f>F80</f>
        <v>3395.234152</v>
      </c>
      <c r="N30" s="57">
        <f>G80</f>
        <v>13851.261512000001</v>
      </c>
    </row>
    <row r="31" spans="1:19" x14ac:dyDescent="0.2">
      <c r="A31" s="1" t="s">
        <v>128</v>
      </c>
      <c r="B31" s="1" t="s">
        <v>170</v>
      </c>
      <c r="C31" s="3">
        <v>74.170095000000003</v>
      </c>
      <c r="D31" s="3">
        <v>43.383355000000002</v>
      </c>
      <c r="E31" s="3">
        <v>28.744585000000001</v>
      </c>
      <c r="F31" s="3">
        <v>10.237232000000001</v>
      </c>
      <c r="G31" s="3">
        <f t="shared" si="1"/>
        <v>156.535267</v>
      </c>
      <c r="H31" s="82"/>
      <c r="I31" s="23" t="s">
        <v>103</v>
      </c>
      <c r="J31" s="34">
        <f>C84/C$80</f>
        <v>0.71427523634740742</v>
      </c>
      <c r="K31" s="9">
        <f>D84/D$80</f>
        <v>0.65982445716790084</v>
      </c>
      <c r="L31" s="9">
        <f>E84/E$80</f>
        <v>0.49736869557224861</v>
      </c>
      <c r="M31" s="9">
        <f>F84/F$80</f>
        <v>0.5656518661220159</v>
      </c>
      <c r="N31" s="56">
        <f>G84/G$80</f>
        <v>0.61116348649298391</v>
      </c>
    </row>
    <row r="32" spans="1:19" ht="12.95" customHeight="1" x14ac:dyDescent="0.2">
      <c r="A32" s="1" t="s">
        <v>129</v>
      </c>
      <c r="B32" s="1" t="s">
        <v>171</v>
      </c>
      <c r="C32" s="3">
        <v>17.940290999999998</v>
      </c>
      <c r="D32" s="3">
        <v>203.28464500000001</v>
      </c>
      <c r="E32" s="3">
        <v>11.056689</v>
      </c>
      <c r="F32" s="3">
        <v>0</v>
      </c>
      <c r="G32" s="3">
        <f t="shared" si="1"/>
        <v>232.28162500000002</v>
      </c>
      <c r="H32" s="82"/>
      <c r="I32" s="23" t="s">
        <v>62</v>
      </c>
      <c r="J32" s="34">
        <f t="shared" ref="J32:N34" si="10">C81/C$80</f>
        <v>0.64165410647888577</v>
      </c>
      <c r="K32" s="9">
        <f t="shared" si="10"/>
        <v>0.59273939100282735</v>
      </c>
      <c r="L32" s="9">
        <f t="shared" si="10"/>
        <v>0.44680068658326405</v>
      </c>
      <c r="M32" s="9">
        <f t="shared" si="10"/>
        <v>0.50814143701509273</v>
      </c>
      <c r="N32" s="56">
        <f t="shared" si="10"/>
        <v>0.54902583836220897</v>
      </c>
    </row>
    <row r="33" spans="1:19" x14ac:dyDescent="0.2">
      <c r="A33" s="1" t="s">
        <v>130</v>
      </c>
      <c r="B33" s="1" t="s">
        <v>172</v>
      </c>
      <c r="C33" s="3">
        <v>4613.1120639999999</v>
      </c>
      <c r="D33" s="3">
        <v>4732.9052799999999</v>
      </c>
      <c r="E33" s="3">
        <v>4317.9846449999995</v>
      </c>
      <c r="F33" s="3">
        <v>5686.7689959999998</v>
      </c>
      <c r="G33" s="3">
        <f t="shared" si="1"/>
        <v>19350.770984999999</v>
      </c>
      <c r="H33" s="82"/>
      <c r="I33" s="45" t="s">
        <v>63</v>
      </c>
      <c r="J33" s="34">
        <f t="shared" si="10"/>
        <v>1.0185915470705516E-2</v>
      </c>
      <c r="K33" s="9">
        <f t="shared" si="10"/>
        <v>2.2719177252349083E-2</v>
      </c>
      <c r="L33" s="9">
        <f t="shared" si="10"/>
        <v>1.2177909342599319E-2</v>
      </c>
      <c r="M33" s="9">
        <f t="shared" si="10"/>
        <v>2.3912934827241331E-2</v>
      </c>
      <c r="N33" s="56">
        <f t="shared" si="10"/>
        <v>1.7118630515680928E-2</v>
      </c>
    </row>
    <row r="34" spans="1:19" x14ac:dyDescent="0.2">
      <c r="A34" s="1" t="s">
        <v>131</v>
      </c>
      <c r="B34" s="1" t="s">
        <v>173</v>
      </c>
      <c r="C34" s="3">
        <v>3093.7921289999999</v>
      </c>
      <c r="D34" s="3">
        <v>2424.0759069999999</v>
      </c>
      <c r="E34" s="3">
        <v>1886.63924</v>
      </c>
      <c r="F34" s="3">
        <v>3269.5305159999998</v>
      </c>
      <c r="G34" s="3">
        <f t="shared" si="1"/>
        <v>10674.037791999999</v>
      </c>
      <c r="H34" s="82"/>
      <c r="I34" s="46" t="s">
        <v>64</v>
      </c>
      <c r="J34" s="47">
        <f t="shared" si="10"/>
        <v>1.5028170980376065E-2</v>
      </c>
      <c r="K34" s="48">
        <f t="shared" si="10"/>
        <v>2.2914859313426145E-2</v>
      </c>
      <c r="L34" s="48">
        <f t="shared" si="10"/>
        <v>2.2615827363241903E-2</v>
      </c>
      <c r="M34" s="48">
        <f t="shared" si="10"/>
        <v>2.5389010636931175E-2</v>
      </c>
      <c r="N34" s="58">
        <f t="shared" si="10"/>
        <v>2.1369679053677804E-2</v>
      </c>
    </row>
    <row r="35" spans="1:19" x14ac:dyDescent="0.2">
      <c r="A35" s="1" t="s">
        <v>132</v>
      </c>
      <c r="B35" s="1" t="s">
        <v>174</v>
      </c>
      <c r="C35" s="3">
        <v>977.97335699999996</v>
      </c>
      <c r="D35" s="3">
        <v>1513.5277430000001</v>
      </c>
      <c r="E35" s="3">
        <v>2142.993469</v>
      </c>
      <c r="F35" s="3">
        <v>1901.238591</v>
      </c>
      <c r="G35" s="3">
        <f t="shared" si="1"/>
        <v>6535.7331600000007</v>
      </c>
      <c r="H35" s="82"/>
      <c r="I35" s="23" t="s">
        <v>104</v>
      </c>
      <c r="J35" s="34">
        <f t="shared" ref="J35:N36" si="11">C85/C$80</f>
        <v>0.22010519116014637</v>
      </c>
      <c r="K35" s="9">
        <f t="shared" si="11"/>
        <v>0.25811714199448627</v>
      </c>
      <c r="L35" s="9">
        <f t="shared" si="11"/>
        <v>0.45346397551703249</v>
      </c>
      <c r="M35" s="9">
        <f t="shared" si="11"/>
        <v>0.28563069248957063</v>
      </c>
      <c r="N35" s="56">
        <f t="shared" si="11"/>
        <v>0.30285356603553815</v>
      </c>
    </row>
    <row r="36" spans="1:19" x14ac:dyDescent="0.2">
      <c r="A36" s="1" t="s">
        <v>133</v>
      </c>
      <c r="B36" s="1" t="s">
        <v>175</v>
      </c>
      <c r="C36" s="3">
        <v>163.79404600000001</v>
      </c>
      <c r="D36" s="3">
        <v>214.67892499999999</v>
      </c>
      <c r="E36" s="3">
        <v>55.027099999999997</v>
      </c>
      <c r="F36" s="3">
        <v>259.50004999999999</v>
      </c>
      <c r="G36" s="3">
        <f t="shared" si="1"/>
        <v>693.00012100000004</v>
      </c>
      <c r="H36" s="83"/>
      <c r="I36" s="30" t="s">
        <v>105</v>
      </c>
      <c r="J36" s="35">
        <f t="shared" si="11"/>
        <v>4.3438889515762497E-2</v>
      </c>
      <c r="K36" s="26">
        <f t="shared" si="11"/>
        <v>3.5048170290133018E-2</v>
      </c>
      <c r="L36" s="26">
        <f t="shared" si="11"/>
        <v>1.2743365020688176E-2</v>
      </c>
      <c r="M36" s="26">
        <f t="shared" si="11"/>
        <v>5.399790347066466E-2</v>
      </c>
      <c r="N36" s="59">
        <f t="shared" si="11"/>
        <v>3.6422480693396063E-2</v>
      </c>
      <c r="O36" s="5">
        <f>SUM(J32:J36)</f>
        <v>0.93041227360587619</v>
      </c>
      <c r="P36" s="5">
        <f>SUM(K32:K36)</f>
        <v>0.931538739853222</v>
      </c>
      <c r="Q36" s="5">
        <f>SUM(L32:L36)</f>
        <v>0.94780176382682602</v>
      </c>
      <c r="R36" s="5">
        <f>SUM(M32:M36)</f>
        <v>0.89707197843950059</v>
      </c>
      <c r="S36" s="5">
        <f t="shared" ref="S36" si="12">SUM(N32:N36)</f>
        <v>0.92679019466050194</v>
      </c>
    </row>
    <row r="37" spans="1:19" x14ac:dyDescent="0.2">
      <c r="A37" s="1" t="s">
        <v>134</v>
      </c>
      <c r="B37" s="1" t="s">
        <v>176</v>
      </c>
      <c r="C37" s="3">
        <v>235.18040099999999</v>
      </c>
      <c r="D37" s="3">
        <v>257.05035099999998</v>
      </c>
      <c r="E37" s="3">
        <v>180.269486</v>
      </c>
      <c r="F37" s="3">
        <v>246.49991499999999</v>
      </c>
      <c r="G37" s="3">
        <f t="shared" si="1"/>
        <v>919.00015299999995</v>
      </c>
      <c r="H37" s="25" t="s">
        <v>91</v>
      </c>
      <c r="I37" s="23" t="s">
        <v>56</v>
      </c>
      <c r="J37" s="31">
        <f>C92</f>
        <v>9521.4269769999992</v>
      </c>
      <c r="K37" s="8">
        <f>D92</f>
        <v>10260.792409</v>
      </c>
      <c r="L37" s="8">
        <f>E92</f>
        <v>7883.9512359999999</v>
      </c>
      <c r="M37" s="8">
        <f>F92</f>
        <v>11060.565801999999</v>
      </c>
      <c r="N37" s="60">
        <f>G92</f>
        <v>38726.736423999995</v>
      </c>
    </row>
    <row r="38" spans="1:19" x14ac:dyDescent="0.2">
      <c r="A38" s="1" t="s">
        <v>135</v>
      </c>
      <c r="B38" s="1" t="s">
        <v>177</v>
      </c>
      <c r="C38" s="3">
        <v>44.903838999999998</v>
      </c>
      <c r="D38" s="3">
        <v>78.846158000000003</v>
      </c>
      <c r="E38" s="3">
        <v>11.25</v>
      </c>
      <c r="F38" s="3">
        <v>0</v>
      </c>
      <c r="G38" s="3">
        <f t="shared" si="1"/>
        <v>134.99999700000001</v>
      </c>
      <c r="H38" s="78" t="s">
        <v>65</v>
      </c>
      <c r="I38" s="18" t="s">
        <v>66</v>
      </c>
      <c r="J38" s="36">
        <f t="shared" ref="J38:N40" si="13">C93/C$92</f>
        <v>0.39492187264400636</v>
      </c>
      <c r="K38" s="12">
        <f t="shared" si="13"/>
        <v>0.39467923787717279</v>
      </c>
      <c r="L38" s="12">
        <f t="shared" si="13"/>
        <v>0.33710084555880682</v>
      </c>
      <c r="M38" s="12">
        <f t="shared" si="13"/>
        <v>0.35982901067143797</v>
      </c>
      <c r="N38" s="55">
        <f t="shared" si="13"/>
        <v>0.3730637257893612</v>
      </c>
    </row>
    <row r="39" spans="1:19" x14ac:dyDescent="0.2">
      <c r="A39" s="1" t="s">
        <v>136</v>
      </c>
      <c r="B39" s="1" t="s">
        <v>178</v>
      </c>
      <c r="C39" s="3">
        <v>76.890516000000005</v>
      </c>
      <c r="D39" s="3">
        <v>40.303963000000003</v>
      </c>
      <c r="E39" s="3">
        <v>31.80556</v>
      </c>
      <c r="F39" s="3">
        <v>10</v>
      </c>
      <c r="G39" s="3">
        <f t="shared" ref="G39:G70" si="14">SUM(C39:F39)</f>
        <v>159.00003900000002</v>
      </c>
      <c r="H39" s="80"/>
      <c r="I39" s="24" t="s">
        <v>67</v>
      </c>
      <c r="J39" s="37">
        <f t="shared" si="13"/>
        <v>0.46584222319977575</v>
      </c>
      <c r="K39" s="10">
        <f t="shared" si="13"/>
        <v>0.50015087689510629</v>
      </c>
      <c r="L39" s="10">
        <f t="shared" si="13"/>
        <v>0.48161072961258483</v>
      </c>
      <c r="M39" s="10">
        <f t="shared" si="13"/>
        <v>0.48474242737478362</v>
      </c>
      <c r="N39" s="56">
        <f t="shared" si="13"/>
        <v>0.48354056610861301</v>
      </c>
    </row>
    <row r="40" spans="1:19" x14ac:dyDescent="0.2">
      <c r="A40" s="1" t="s">
        <v>137</v>
      </c>
      <c r="B40" s="1" t="s">
        <v>179</v>
      </c>
      <c r="C40" s="3">
        <v>20.577950000000001</v>
      </c>
      <c r="D40" s="3">
        <v>204.42195000000001</v>
      </c>
      <c r="E40" s="3">
        <v>10</v>
      </c>
      <c r="F40" s="3">
        <v>0</v>
      </c>
      <c r="G40" s="3">
        <f t="shared" si="14"/>
        <v>234.99990000000003</v>
      </c>
      <c r="H40" s="79"/>
      <c r="I40" s="19" t="s">
        <v>68</v>
      </c>
      <c r="J40" s="38">
        <f t="shared" si="13"/>
        <v>0.1392359438561496</v>
      </c>
      <c r="K40" s="11">
        <f t="shared" si="13"/>
        <v>0.10516980901528343</v>
      </c>
      <c r="L40" s="11">
        <f t="shared" si="13"/>
        <v>0.18128822556304305</v>
      </c>
      <c r="M40" s="11">
        <f t="shared" si="13"/>
        <v>0.15542858971004386</v>
      </c>
      <c r="N40" s="59">
        <f t="shared" si="13"/>
        <v>0.14339566503100698</v>
      </c>
      <c r="O40" s="49">
        <f>SUM(J38:J40)</f>
        <v>1.0000000396999318</v>
      </c>
      <c r="P40" s="49">
        <f>SUM(K38:K40)</f>
        <v>0.99999992378756242</v>
      </c>
      <c r="Q40" s="49">
        <f>SUM(L38:L40)</f>
        <v>0.99999980073443462</v>
      </c>
      <c r="R40" s="49">
        <f t="shared" ref="R40:S40" si="15">SUM(M38:M40)</f>
        <v>1.0000000277562655</v>
      </c>
      <c r="S40" s="49">
        <f t="shared" si="15"/>
        <v>0.99999995692898114</v>
      </c>
    </row>
    <row r="41" spans="1:19" x14ac:dyDescent="0.2">
      <c r="A41" s="1" t="s">
        <v>138</v>
      </c>
      <c r="B41" s="1" t="s">
        <v>180</v>
      </c>
      <c r="C41" s="3">
        <v>4903.4339890000001</v>
      </c>
      <c r="D41" s="3">
        <v>4444.6483850000004</v>
      </c>
      <c r="E41" s="3">
        <v>5122.6178259999997</v>
      </c>
      <c r="F41" s="3">
        <v>4841.9269549999999</v>
      </c>
      <c r="G41" s="3">
        <f t="shared" si="14"/>
        <v>19312.627155000002</v>
      </c>
      <c r="H41" s="78" t="s">
        <v>69</v>
      </c>
      <c r="I41" s="18" t="s">
        <v>70</v>
      </c>
      <c r="J41" s="36">
        <f>C89/C$87</f>
        <v>0.30183656862512215</v>
      </c>
      <c r="K41" s="12">
        <f>D89/D$87</f>
        <v>0.29536050207836639</v>
      </c>
      <c r="L41" s="12">
        <f>E89/E$87</f>
        <v>0.27219448014010533</v>
      </c>
      <c r="M41" s="12">
        <f>F89/F$87</f>
        <v>0.25799332805909059</v>
      </c>
      <c r="N41" s="55">
        <f>G89/G$87</f>
        <v>0.28264695564455644</v>
      </c>
    </row>
    <row r="42" spans="1:19" x14ac:dyDescent="0.2">
      <c r="A42" s="1" t="s">
        <v>139</v>
      </c>
      <c r="B42" s="1" t="s">
        <v>181</v>
      </c>
      <c r="C42" s="3">
        <v>3082.5904180000002</v>
      </c>
      <c r="D42" s="3">
        <v>2448.6606419999998</v>
      </c>
      <c r="E42" s="3">
        <v>2694.3872350000001</v>
      </c>
      <c r="F42" s="3">
        <v>2387.9152979999999</v>
      </c>
      <c r="G42" s="3">
        <f t="shared" si="14"/>
        <v>10613.553593000001</v>
      </c>
      <c r="H42" s="79"/>
      <c r="I42" s="19" t="s">
        <v>93</v>
      </c>
      <c r="J42" s="38">
        <f>C90/C89</f>
        <v>0.41895641538748879</v>
      </c>
      <c r="K42" s="11">
        <f>D90/D89</f>
        <v>0.39099971784925341</v>
      </c>
      <c r="L42" s="11">
        <f>E90/E89</f>
        <v>0.43197069959671386</v>
      </c>
      <c r="M42" s="11">
        <f>F90/F89</f>
        <v>0.44120142973501958</v>
      </c>
      <c r="N42" s="59">
        <f>G90/G89</f>
        <v>0.41946153593182667</v>
      </c>
    </row>
    <row r="43" spans="1:19" x14ac:dyDescent="0.2">
      <c r="A43" s="1" t="s">
        <v>140</v>
      </c>
      <c r="B43" s="1" t="s">
        <v>182</v>
      </c>
      <c r="C43" s="3">
        <v>1283.9854190000001</v>
      </c>
      <c r="D43" s="3">
        <v>1303.699222</v>
      </c>
      <c r="E43" s="3">
        <v>1951.8220980000001</v>
      </c>
      <c r="F43" s="3">
        <v>2055.21234</v>
      </c>
      <c r="G43" s="3">
        <f t="shared" si="14"/>
        <v>6594.7190790000004</v>
      </c>
      <c r="H43" s="73" t="s">
        <v>74</v>
      </c>
      <c r="I43" s="24" t="s">
        <v>75</v>
      </c>
      <c r="J43" s="37">
        <f t="shared" ref="J43:N47" si="16">C97/C$96</f>
        <v>0.40726094215954711</v>
      </c>
      <c r="K43" s="10">
        <f t="shared" si="16"/>
        <v>0.42623308641846497</v>
      </c>
      <c r="L43" s="10">
        <f t="shared" si="16"/>
        <v>0.46488915297269162</v>
      </c>
      <c r="M43" s="10">
        <f t="shared" si="16"/>
        <v>0.48254908096275417</v>
      </c>
      <c r="N43" s="56">
        <f t="shared" si="16"/>
        <v>0.44581210528437742</v>
      </c>
    </row>
    <row r="44" spans="1:19" x14ac:dyDescent="0.2">
      <c r="A44" s="1" t="s">
        <v>141</v>
      </c>
      <c r="B44" s="1" t="s">
        <v>183</v>
      </c>
      <c r="C44" s="3">
        <v>163.511505</v>
      </c>
      <c r="D44" s="3">
        <v>146.062569</v>
      </c>
      <c r="E44" s="3">
        <v>165.224042</v>
      </c>
      <c r="F44" s="3">
        <v>152.45215999999999</v>
      </c>
      <c r="G44" s="3">
        <f t="shared" si="14"/>
        <v>627.25027599999999</v>
      </c>
      <c r="H44" s="73"/>
      <c r="I44" s="24" t="s">
        <v>76</v>
      </c>
      <c r="J44" s="37">
        <f t="shared" si="16"/>
        <v>0.55891610362506472</v>
      </c>
      <c r="K44" s="10">
        <f t="shared" si="16"/>
        <v>0.5287420012907933</v>
      </c>
      <c r="L44" s="10">
        <f t="shared" si="16"/>
        <v>0.48698824063975382</v>
      </c>
      <c r="M44" s="10">
        <f t="shared" si="16"/>
        <v>0.4758134406087472</v>
      </c>
      <c r="N44" s="56">
        <f t="shared" si="16"/>
        <v>0.5122606674846274</v>
      </c>
    </row>
    <row r="45" spans="1:19" x14ac:dyDescent="0.2">
      <c r="A45" s="1" t="s">
        <v>142</v>
      </c>
      <c r="B45" s="1" t="s">
        <v>184</v>
      </c>
      <c r="C45" s="3">
        <v>134.74931599999999</v>
      </c>
      <c r="D45" s="3">
        <v>205.815496</v>
      </c>
      <c r="E45" s="3">
        <v>203.70931999999999</v>
      </c>
      <c r="F45" s="3">
        <v>206.846889</v>
      </c>
      <c r="G45" s="3">
        <f t="shared" si="14"/>
        <v>751.12102100000004</v>
      </c>
      <c r="H45" s="73"/>
      <c r="I45" s="24" t="s">
        <v>77</v>
      </c>
      <c r="J45" s="37">
        <f t="shared" si="16"/>
        <v>2.0271269104064769E-2</v>
      </c>
      <c r="K45" s="10">
        <f t="shared" si="16"/>
        <v>1.551873354472662E-2</v>
      </c>
      <c r="L45" s="10">
        <f t="shared" si="16"/>
        <v>9.8393010254182525E-3</v>
      </c>
      <c r="M45" s="10">
        <f t="shared" si="16"/>
        <v>2.1795036246660789E-2</v>
      </c>
      <c r="N45" s="56">
        <f t="shared" si="16"/>
        <v>1.7335639269824066E-2</v>
      </c>
    </row>
    <row r="46" spans="1:19" x14ac:dyDescent="0.2">
      <c r="A46" s="1" t="s">
        <v>143</v>
      </c>
      <c r="B46" s="1" t="s">
        <v>185</v>
      </c>
      <c r="C46" s="3">
        <v>39.156981000000002</v>
      </c>
      <c r="D46" s="3">
        <v>82.688356999999996</v>
      </c>
      <c r="E46" s="3">
        <v>14.367493</v>
      </c>
      <c r="F46" s="3">
        <v>0</v>
      </c>
      <c r="G46" s="3">
        <f t="shared" si="14"/>
        <v>136.21283099999999</v>
      </c>
      <c r="H46" s="25"/>
      <c r="I46" s="24" t="s">
        <v>87</v>
      </c>
      <c r="J46" s="37">
        <f t="shared" si="16"/>
        <v>1.3551756591248014E-2</v>
      </c>
      <c r="K46" s="10">
        <f t="shared" si="16"/>
        <v>2.9506199094286166E-2</v>
      </c>
      <c r="L46" s="10">
        <f t="shared" si="16"/>
        <v>3.8283423791699779E-2</v>
      </c>
      <c r="M46" s="10">
        <f t="shared" si="16"/>
        <v>1.9842375170265568E-2</v>
      </c>
      <c r="N46" s="56">
        <f t="shared" si="16"/>
        <v>2.459161577120449E-2</v>
      </c>
      <c r="O46" s="49">
        <f>SUM(J43:J46)</f>
        <v>1.0000000714799246</v>
      </c>
      <c r="P46" s="49">
        <f>SUM(K43:K46)</f>
        <v>1.0000000203482711</v>
      </c>
      <c r="Q46" s="49">
        <f>SUM(L43:L46)</f>
        <v>1.0000001184295635</v>
      </c>
      <c r="R46" s="49">
        <f t="shared" ref="R46:S46" si="17">SUM(M43:M46)</f>
        <v>0.99999993298842771</v>
      </c>
      <c r="S46" s="49">
        <f t="shared" si="17"/>
        <v>1.0000000278100334</v>
      </c>
    </row>
    <row r="47" spans="1:19" ht="25.5" x14ac:dyDescent="0.2">
      <c r="A47" s="1" t="s">
        <v>144</v>
      </c>
      <c r="B47" s="1" t="s">
        <v>186</v>
      </c>
      <c r="C47" s="3">
        <v>97.291388999999995</v>
      </c>
      <c r="D47" s="3">
        <v>73.031272999999999</v>
      </c>
      <c r="E47" s="3">
        <v>76.868763000000001</v>
      </c>
      <c r="F47" s="3">
        <v>63.606408999999999</v>
      </c>
      <c r="G47" s="3">
        <f t="shared" si="14"/>
        <v>310.79783399999997</v>
      </c>
      <c r="H47" s="29" t="s">
        <v>94</v>
      </c>
      <c r="I47" s="29" t="s">
        <v>95</v>
      </c>
      <c r="J47" s="39">
        <f t="shared" si="16"/>
        <v>0.3306625615792057</v>
      </c>
      <c r="K47" s="13">
        <f t="shared" si="16"/>
        <v>0.33691694040664977</v>
      </c>
      <c r="L47" s="13">
        <f t="shared" si="16"/>
        <v>0.29280484462581158</v>
      </c>
      <c r="M47" s="13">
        <f t="shared" si="16"/>
        <v>0.31324149135524754</v>
      </c>
      <c r="N47" s="61">
        <f t="shared" si="16"/>
        <v>0.31945798824292521</v>
      </c>
    </row>
    <row r="48" spans="1:19" x14ac:dyDescent="0.2">
      <c r="A48" s="1" t="s">
        <v>145</v>
      </c>
      <c r="B48" s="1" t="s">
        <v>187</v>
      </c>
      <c r="C48" s="3">
        <v>957.93980999999997</v>
      </c>
      <c r="D48" s="3">
        <v>729.70910100000003</v>
      </c>
      <c r="E48" s="3">
        <v>940.19760299999996</v>
      </c>
      <c r="F48" s="3">
        <v>882.942903</v>
      </c>
      <c r="G48" s="3">
        <f t="shared" si="14"/>
        <v>3510.789417</v>
      </c>
      <c r="H48" s="73" t="s">
        <v>81</v>
      </c>
      <c r="I48" s="24" t="s">
        <v>82</v>
      </c>
      <c r="J48" s="37">
        <f t="shared" ref="J48:N50" si="18">C104/C$102</f>
        <v>0.51614510730308427</v>
      </c>
      <c r="K48" s="10">
        <f t="shared" si="18"/>
        <v>0.54687403907527976</v>
      </c>
      <c r="L48" s="10">
        <f t="shared" si="18"/>
        <v>0.56859893060185118</v>
      </c>
      <c r="M48" s="10">
        <f t="shared" si="18"/>
        <v>0.52520410320336985</v>
      </c>
      <c r="N48" s="56">
        <f t="shared" si="18"/>
        <v>0.53855442300420386</v>
      </c>
    </row>
    <row r="49" spans="1:19" x14ac:dyDescent="0.2">
      <c r="A49" s="1" t="s">
        <v>146</v>
      </c>
      <c r="B49" s="1" t="s">
        <v>188</v>
      </c>
      <c r="C49" s="3">
        <v>326.529922</v>
      </c>
      <c r="D49" s="3">
        <v>406.80239699999998</v>
      </c>
      <c r="E49" s="3">
        <v>175.084576</v>
      </c>
      <c r="F49" s="3">
        <v>95.274251000000007</v>
      </c>
      <c r="G49" s="3">
        <f t="shared" si="14"/>
        <v>1003.691146</v>
      </c>
      <c r="H49" s="73"/>
      <c r="I49" s="24" t="s">
        <v>83</v>
      </c>
      <c r="J49" s="37">
        <f t="shared" si="18"/>
        <v>8.2943393381805841E-2</v>
      </c>
      <c r="K49" s="10">
        <f t="shared" si="18"/>
        <v>8.9517490779624995E-2</v>
      </c>
      <c r="L49" s="10">
        <f t="shared" si="18"/>
        <v>3.5673916240958031E-2</v>
      </c>
      <c r="M49" s="10">
        <f t="shared" si="18"/>
        <v>7.6755299702784593E-2</v>
      </c>
      <c r="N49" s="56">
        <f t="shared" si="18"/>
        <v>7.1956283628854201E-2</v>
      </c>
    </row>
    <row r="50" spans="1:19" x14ac:dyDescent="0.2">
      <c r="A50" s="1" t="s">
        <v>147</v>
      </c>
      <c r="B50" s="1" t="s">
        <v>189</v>
      </c>
      <c r="C50" s="3">
        <v>6153.310555</v>
      </c>
      <c r="D50" s="3">
        <v>5434.6594050000003</v>
      </c>
      <c r="E50" s="3">
        <v>6051.4859210000004</v>
      </c>
      <c r="F50" s="3">
        <v>5971.22552</v>
      </c>
      <c r="G50" s="3">
        <f t="shared" si="14"/>
        <v>23610.681401000002</v>
      </c>
      <c r="H50" s="73"/>
      <c r="I50" s="24" t="s">
        <v>84</v>
      </c>
      <c r="J50" s="37">
        <f t="shared" si="18"/>
        <v>2.4165837216430661E-2</v>
      </c>
      <c r="K50" s="10">
        <f t="shared" si="18"/>
        <v>2.0177510016092207E-2</v>
      </c>
      <c r="L50" s="10">
        <f t="shared" si="18"/>
        <v>4.7857240992963047E-2</v>
      </c>
      <c r="M50" s="10">
        <f t="shared" si="18"/>
        <v>3.3951575985170616E-2</v>
      </c>
      <c r="N50" s="56">
        <f t="shared" si="18"/>
        <v>3.140319135938302E-2</v>
      </c>
    </row>
    <row r="51" spans="1:19" x14ac:dyDescent="0.2">
      <c r="A51" s="1" t="s">
        <v>148</v>
      </c>
      <c r="B51" s="1" t="s">
        <v>190</v>
      </c>
      <c r="C51" s="3">
        <v>3208.4488839999999</v>
      </c>
      <c r="D51" s="3">
        <v>2400.4261040000001</v>
      </c>
      <c r="E51" s="3">
        <v>2419.011618</v>
      </c>
      <c r="F51" s="3">
        <v>2646.8685559999999</v>
      </c>
      <c r="G51" s="3">
        <f t="shared" si="14"/>
        <v>10674.755161999999</v>
      </c>
      <c r="H51" s="44" t="s">
        <v>89</v>
      </c>
      <c r="I51" s="44" t="s">
        <v>78</v>
      </c>
      <c r="J51" s="39">
        <f>C111/C109</f>
        <v>0.63809032841731628</v>
      </c>
      <c r="K51" s="13">
        <f>D111/D109</f>
        <v>0.58191686191127889</v>
      </c>
      <c r="L51" s="13">
        <f>E111/E109</f>
        <v>0.40543365809388926</v>
      </c>
      <c r="M51" s="13">
        <f>F111/F109</f>
        <v>0.443573866135612</v>
      </c>
      <c r="N51" s="61">
        <f>G111/G109</f>
        <v>0.51031567204799466</v>
      </c>
    </row>
    <row r="52" spans="1:19" ht="12.95" customHeight="1" x14ac:dyDescent="0.2">
      <c r="A52" s="1" t="s">
        <v>149</v>
      </c>
      <c r="B52" s="1" t="s">
        <v>191</v>
      </c>
      <c r="C52" s="3">
        <v>1180.9508719999999</v>
      </c>
      <c r="D52" s="3">
        <v>1314.485962</v>
      </c>
      <c r="E52" s="3">
        <v>2287.2297979999998</v>
      </c>
      <c r="F52" s="3">
        <v>1732.1744080000001</v>
      </c>
      <c r="G52" s="3">
        <f t="shared" si="14"/>
        <v>6514.8410400000002</v>
      </c>
      <c r="H52" s="62" t="s">
        <v>106</v>
      </c>
      <c r="I52" s="18" t="s">
        <v>79</v>
      </c>
      <c r="J52" s="36">
        <f>C108/C107</f>
        <v>0.62386979146628507</v>
      </c>
      <c r="K52" s="12">
        <f>D108/D107</f>
        <v>0.62136668209527179</v>
      </c>
      <c r="L52" s="12">
        <f>E108/E107</f>
        <v>0.5894178494305452</v>
      </c>
      <c r="M52" s="12">
        <f>F108/F107</f>
        <v>0.66359125768022353</v>
      </c>
      <c r="N52" s="55">
        <f>G108/G107</f>
        <v>0.62713223343862146</v>
      </c>
    </row>
    <row r="53" spans="1:19" x14ac:dyDescent="0.2">
      <c r="A53" s="1" t="s">
        <v>150</v>
      </c>
      <c r="B53" s="1" t="s">
        <v>192</v>
      </c>
      <c r="C53" s="3">
        <v>166.57880399999999</v>
      </c>
      <c r="D53" s="3">
        <v>152.417744</v>
      </c>
      <c r="E53" s="3">
        <v>126.82043</v>
      </c>
      <c r="F53" s="3">
        <v>191.18321499999999</v>
      </c>
      <c r="G53" s="3">
        <f t="shared" si="14"/>
        <v>637.00019299999997</v>
      </c>
      <c r="H53" s="72" t="s">
        <v>80</v>
      </c>
      <c r="I53" s="18" t="s">
        <v>96</v>
      </c>
      <c r="J53" s="36">
        <f t="shared" ref="J53:N57" si="19">C112/C$109</f>
        <v>0.13173732520998746</v>
      </c>
      <c r="K53" s="12">
        <f t="shared" si="19"/>
        <v>0.14961636238139184</v>
      </c>
      <c r="L53" s="12">
        <f t="shared" si="19"/>
        <v>0.27147833696978724</v>
      </c>
      <c r="M53" s="12">
        <f t="shared" si="19"/>
        <v>0.16376337897936438</v>
      </c>
      <c r="N53" s="55">
        <f t="shared" si="19"/>
        <v>0.1806913402435314</v>
      </c>
    </row>
    <row r="54" spans="1:19" x14ac:dyDescent="0.2">
      <c r="A54" s="1" t="s">
        <v>151</v>
      </c>
      <c r="B54" s="1" t="s">
        <v>193</v>
      </c>
      <c r="C54" s="3">
        <v>120.245079</v>
      </c>
      <c r="D54" s="3">
        <v>235.00087400000001</v>
      </c>
      <c r="E54" s="3">
        <v>130.51472200000001</v>
      </c>
      <c r="F54" s="3">
        <v>274.39333299999998</v>
      </c>
      <c r="G54" s="3">
        <f t="shared" si="14"/>
        <v>760.15400799999998</v>
      </c>
      <c r="H54" s="73"/>
      <c r="I54" s="24" t="s">
        <v>97</v>
      </c>
      <c r="J54" s="37">
        <f t="shared" si="19"/>
        <v>0.23902579280083136</v>
      </c>
      <c r="K54" s="10">
        <f t="shared" si="19"/>
        <v>0.23151930290717201</v>
      </c>
      <c r="L54" s="10">
        <f t="shared" si="19"/>
        <v>0.21226124352988887</v>
      </c>
      <c r="M54" s="10">
        <f t="shared" si="19"/>
        <v>0.24165272185446648</v>
      </c>
      <c r="N54" s="56">
        <f t="shared" si="19"/>
        <v>0.23114635296699163</v>
      </c>
    </row>
    <row r="55" spans="1:19" x14ac:dyDescent="0.2">
      <c r="A55" s="1" t="s">
        <v>152</v>
      </c>
      <c r="B55" s="1" t="s">
        <v>194</v>
      </c>
      <c r="C55" s="3">
        <v>22.319562000000001</v>
      </c>
      <c r="D55" s="3">
        <v>97.912191000000007</v>
      </c>
      <c r="E55" s="3">
        <v>16.768263999999999</v>
      </c>
      <c r="F55" s="3">
        <v>0</v>
      </c>
      <c r="G55" s="3">
        <f t="shared" si="14"/>
        <v>137.00001700000001</v>
      </c>
      <c r="H55" s="73"/>
      <c r="I55" s="24" t="s">
        <v>98</v>
      </c>
      <c r="J55" s="37">
        <f t="shared" si="19"/>
        <v>0.197862537635976</v>
      </c>
      <c r="K55" s="10">
        <f t="shared" si="19"/>
        <v>0.1580186705886848</v>
      </c>
      <c r="L55" s="10">
        <f t="shared" si="19"/>
        <v>0.18475351094365472</v>
      </c>
      <c r="M55" s="10">
        <f t="shared" si="19"/>
        <v>0.19361631399739596</v>
      </c>
      <c r="N55" s="56">
        <f t="shared" si="19"/>
        <v>0.18375016547089584</v>
      </c>
    </row>
    <row r="56" spans="1:19" x14ac:dyDescent="0.2">
      <c r="A56" s="1" t="s">
        <v>153</v>
      </c>
      <c r="B56" s="1" t="s">
        <v>195</v>
      </c>
      <c r="C56" s="3">
        <v>92.873816000000005</v>
      </c>
      <c r="D56" s="3">
        <v>66.589934</v>
      </c>
      <c r="E56" s="3">
        <v>90.445434000000006</v>
      </c>
      <c r="F56" s="3">
        <v>63.757570000000001</v>
      </c>
      <c r="G56" s="3">
        <f t="shared" si="14"/>
        <v>313.66675400000003</v>
      </c>
      <c r="H56" s="73"/>
      <c r="I56" s="24" t="s">
        <v>99</v>
      </c>
      <c r="J56" s="37">
        <f t="shared" si="19"/>
        <v>0.39917915716099978</v>
      </c>
      <c r="K56" s="10">
        <f t="shared" si="19"/>
        <v>0.39946283689334133</v>
      </c>
      <c r="L56" s="10">
        <f t="shared" si="19"/>
        <v>0.30986388121691744</v>
      </c>
      <c r="M56" s="10">
        <f t="shared" si="19"/>
        <v>0.38233485644313331</v>
      </c>
      <c r="N56" s="56">
        <f t="shared" si="19"/>
        <v>0.37172872621672931</v>
      </c>
    </row>
    <row r="57" spans="1:19" x14ac:dyDescent="0.2">
      <c r="A57" s="1" t="s">
        <v>154</v>
      </c>
      <c r="B57" s="1" t="s">
        <v>196</v>
      </c>
      <c r="C57" s="3">
        <v>1122.4741019999999</v>
      </c>
      <c r="D57" s="3">
        <v>665.65445599999998</v>
      </c>
      <c r="E57" s="3">
        <v>863.664985</v>
      </c>
      <c r="F57" s="3">
        <v>909.20601799999997</v>
      </c>
      <c r="G57" s="3">
        <f t="shared" si="14"/>
        <v>3560.9995609999996</v>
      </c>
      <c r="H57" s="74"/>
      <c r="I57" s="19" t="s">
        <v>100</v>
      </c>
      <c r="J57" s="38">
        <f t="shared" si="19"/>
        <v>3.2195285398234429E-2</v>
      </c>
      <c r="K57" s="11">
        <f t="shared" si="19"/>
        <v>6.1382898271742134E-2</v>
      </c>
      <c r="L57" s="11">
        <f t="shared" si="19"/>
        <v>2.1643162411443671E-2</v>
      </c>
      <c r="M57" s="11">
        <f t="shared" si="19"/>
        <v>1.863251369413697E-2</v>
      </c>
      <c r="N57" s="59">
        <f t="shared" si="19"/>
        <v>3.2683427598737894E-2</v>
      </c>
      <c r="O57" s="49">
        <f>SUM(J53:J57)</f>
        <v>1.0000000982060289</v>
      </c>
      <c r="P57" s="49">
        <f>SUM(K53:K57)</f>
        <v>1.000000071042332</v>
      </c>
      <c r="Q57" s="49">
        <f>SUM(L53:L57)</f>
        <v>1.0000001350716921</v>
      </c>
      <c r="R57" s="49">
        <f t="shared" ref="R57:S57" si="20">SUM(M53:M57)</f>
        <v>0.99999978496849717</v>
      </c>
      <c r="S57" s="49">
        <f t="shared" si="20"/>
        <v>1.0000000124968862</v>
      </c>
    </row>
    <row r="58" spans="1:19" x14ac:dyDescent="0.2">
      <c r="A58" s="1" t="s">
        <v>155</v>
      </c>
      <c r="B58" s="1" t="s">
        <v>197</v>
      </c>
      <c r="C58" s="3">
        <v>239.418598</v>
      </c>
      <c r="D58" s="3">
        <v>502.17231099999998</v>
      </c>
      <c r="E58" s="3">
        <v>117.029927</v>
      </c>
      <c r="F58" s="3">
        <v>153.64207500000001</v>
      </c>
      <c r="G58" s="3">
        <f t="shared" si="14"/>
        <v>1012.262911</v>
      </c>
      <c r="H58" s="67" t="s">
        <v>71</v>
      </c>
      <c r="I58" s="24" t="s">
        <v>101</v>
      </c>
      <c r="J58" s="37">
        <f t="shared" ref="J58:N59" si="21">C122/C$117</f>
        <v>0.99273703483693143</v>
      </c>
      <c r="K58" s="10">
        <f t="shared" si="21"/>
        <v>0.87504251050681447</v>
      </c>
      <c r="L58" s="10">
        <f t="shared" si="21"/>
        <v>0.8854174016059474</v>
      </c>
      <c r="M58" s="10">
        <f t="shared" si="21"/>
        <v>0.89486550912210916</v>
      </c>
      <c r="N58" s="55">
        <f t="shared" si="21"/>
        <v>0.90897803144730283</v>
      </c>
    </row>
    <row r="59" spans="1:19" x14ac:dyDescent="0.2">
      <c r="A59" s="1" t="s">
        <v>107</v>
      </c>
      <c r="B59" s="1" t="s">
        <v>107</v>
      </c>
      <c r="C59" s="3">
        <v>3715.4021299999999</v>
      </c>
      <c r="D59" s="3">
        <v>3256.667735</v>
      </c>
      <c r="E59" s="3">
        <v>3683.9299369999999</v>
      </c>
      <c r="F59" s="3">
        <v>3325.0001090000001</v>
      </c>
      <c r="G59" s="3">
        <f t="shared" si="14"/>
        <v>13980.999910999999</v>
      </c>
      <c r="H59" s="68"/>
      <c r="I59" s="24" t="s">
        <v>102</v>
      </c>
      <c r="J59" s="37">
        <f t="shared" si="21"/>
        <v>7.2631862863979466E-3</v>
      </c>
      <c r="K59" s="10">
        <f t="shared" si="21"/>
        <v>0.12495765389495309</v>
      </c>
      <c r="L59" s="10">
        <f t="shared" si="21"/>
        <v>0.11458289238233567</v>
      </c>
      <c r="M59" s="10">
        <f t="shared" si="21"/>
        <v>0.10513421889150056</v>
      </c>
      <c r="N59" s="56">
        <f t="shared" si="21"/>
        <v>9.1022055815174738E-2</v>
      </c>
      <c r="O59" s="49">
        <f>J59+J58</f>
        <v>1.0000002211233294</v>
      </c>
      <c r="P59" s="49">
        <f>K59+K58</f>
        <v>1.0000001644017675</v>
      </c>
      <c r="Q59" s="49">
        <f>L59+L58</f>
        <v>1.0000002939882831</v>
      </c>
      <c r="R59" s="49">
        <f t="shared" ref="R59:S59" si="22">M59+M58</f>
        <v>0.9999997280136097</v>
      </c>
      <c r="S59" s="49">
        <f t="shared" si="22"/>
        <v>1.0000000872624775</v>
      </c>
    </row>
    <row r="60" spans="1:19" x14ac:dyDescent="0.2">
      <c r="A60" s="1" t="s">
        <v>108</v>
      </c>
      <c r="B60" s="1" t="s">
        <v>108</v>
      </c>
      <c r="C60" s="3">
        <v>2634.6269480000001</v>
      </c>
      <c r="D60" s="3">
        <v>2069.7244420000002</v>
      </c>
      <c r="E60" s="3">
        <v>1845.5447799999999</v>
      </c>
      <c r="F60" s="3">
        <v>1873.458106</v>
      </c>
      <c r="G60" s="3">
        <f t="shared" si="14"/>
        <v>8423.354276</v>
      </c>
      <c r="H60" s="68"/>
      <c r="I60" s="24" t="s">
        <v>72</v>
      </c>
      <c r="J60" s="37">
        <f t="shared" ref="J60:N61" si="23">C120/C$119</f>
        <v>0.44096628920797498</v>
      </c>
      <c r="K60" s="10">
        <f t="shared" si="23"/>
        <v>0.42433461329681743</v>
      </c>
      <c r="L60" s="10">
        <f t="shared" si="23"/>
        <v>0.41238139378980321</v>
      </c>
      <c r="M60" s="10">
        <f t="shared" si="23"/>
        <v>0.45356211341402664</v>
      </c>
      <c r="N60" s="56">
        <f t="shared" si="23"/>
        <v>0.4332498705417725</v>
      </c>
    </row>
    <row r="61" spans="1:19" x14ac:dyDescent="0.2">
      <c r="A61" s="1" t="s">
        <v>109</v>
      </c>
      <c r="B61" s="1" t="s">
        <v>109</v>
      </c>
      <c r="C61" s="3">
        <v>30.430059</v>
      </c>
      <c r="D61" s="3">
        <v>70.560982999999993</v>
      </c>
      <c r="E61" s="3">
        <v>50.941809999999997</v>
      </c>
      <c r="F61" s="3">
        <v>70.964212000000003</v>
      </c>
      <c r="G61" s="3">
        <f t="shared" si="14"/>
        <v>222.897064</v>
      </c>
      <c r="H61" s="69"/>
      <c r="I61" s="19" t="s">
        <v>73</v>
      </c>
      <c r="J61" s="38">
        <f t="shared" si="23"/>
        <v>0.55903378045954999</v>
      </c>
      <c r="K61" s="11">
        <f t="shared" si="23"/>
        <v>0.57566536379882416</v>
      </c>
      <c r="L61" s="11">
        <f t="shared" si="23"/>
        <v>0.58761871565853252</v>
      </c>
      <c r="M61" s="11">
        <f t="shared" si="23"/>
        <v>0.5464375854759087</v>
      </c>
      <c r="N61" s="59">
        <f t="shared" si="23"/>
        <v>0.56675008217523304</v>
      </c>
      <c r="O61" s="49">
        <f>J61+J60</f>
        <v>1.0000000696675251</v>
      </c>
      <c r="P61" s="49">
        <f>K61+K60</f>
        <v>0.99999997709564159</v>
      </c>
      <c r="Q61" s="49">
        <f>L61+L60</f>
        <v>1.0000001094483357</v>
      </c>
      <c r="R61" s="49">
        <f t="shared" ref="R61:S61" si="24">M61+M60</f>
        <v>0.99999969888993534</v>
      </c>
      <c r="S61" s="49">
        <f t="shared" si="24"/>
        <v>0.99999995271700559</v>
      </c>
    </row>
    <row r="62" spans="1:19" ht="12.75" customHeight="1" x14ac:dyDescent="0.2">
      <c r="A62" s="1" t="s">
        <v>110</v>
      </c>
      <c r="B62" s="1" t="s">
        <v>110</v>
      </c>
      <c r="C62" s="3">
        <v>54.609251999999998</v>
      </c>
      <c r="D62" s="3">
        <v>75.928319999999999</v>
      </c>
      <c r="E62" s="3">
        <v>80.316958</v>
      </c>
      <c r="F62" s="3">
        <v>77.976770000000002</v>
      </c>
      <c r="G62" s="3">
        <f t="shared" si="14"/>
        <v>288.8313</v>
      </c>
      <c r="H62" s="65" t="s">
        <v>161</v>
      </c>
      <c r="I62" s="65"/>
      <c r="J62" s="65"/>
      <c r="K62" s="65"/>
      <c r="L62" s="65"/>
      <c r="M62" s="65"/>
      <c r="N62" s="65"/>
    </row>
    <row r="63" spans="1:19" x14ac:dyDescent="0.2">
      <c r="A63" s="1" t="s">
        <v>111</v>
      </c>
      <c r="B63" s="1" t="s">
        <v>111</v>
      </c>
      <c r="C63" s="3">
        <v>959.47329400000001</v>
      </c>
      <c r="D63" s="3">
        <v>1011.44322</v>
      </c>
      <c r="E63" s="3">
        <v>1703.7441160000001</v>
      </c>
      <c r="F63" s="3">
        <v>1235.1296319999999</v>
      </c>
      <c r="G63" s="3">
        <f t="shared" si="14"/>
        <v>4909.7902620000004</v>
      </c>
      <c r="H63" s="66"/>
      <c r="I63" s="66"/>
      <c r="J63" s="66"/>
      <c r="K63" s="66"/>
      <c r="L63" s="66"/>
      <c r="M63" s="66"/>
      <c r="N63" s="66"/>
    </row>
    <row r="64" spans="1:19" ht="12.95" customHeight="1" x14ac:dyDescent="0.2">
      <c r="A64" s="1" t="s">
        <v>112</v>
      </c>
      <c r="B64" s="1" t="s">
        <v>112</v>
      </c>
      <c r="C64" s="3">
        <v>76.767533</v>
      </c>
      <c r="D64" s="3">
        <v>93.147732000000005</v>
      </c>
      <c r="E64" s="3">
        <v>78.175944000000001</v>
      </c>
      <c r="F64" s="3">
        <v>136.41746000000001</v>
      </c>
      <c r="G64" s="3">
        <f t="shared" si="14"/>
        <v>384.508669</v>
      </c>
      <c r="H64" s="66"/>
      <c r="I64" s="66"/>
      <c r="J64" s="66"/>
      <c r="K64" s="66"/>
      <c r="L64" s="66"/>
      <c r="M64" s="66"/>
      <c r="N64" s="66"/>
      <c r="O64" s="14"/>
      <c r="P64" s="14"/>
      <c r="Q64" s="14"/>
      <c r="R64" s="14"/>
    </row>
    <row r="65" spans="1:18" ht="12.95" customHeight="1" x14ac:dyDescent="0.2">
      <c r="A65" s="1" t="s">
        <v>113</v>
      </c>
      <c r="B65" s="1" t="s">
        <v>113</v>
      </c>
      <c r="C65" s="3">
        <v>2366.7616079999998</v>
      </c>
      <c r="D65" s="3">
        <v>1859.2933499999999</v>
      </c>
      <c r="E65" s="3">
        <v>1657.906268</v>
      </c>
      <c r="F65" s="3">
        <v>1682.981612</v>
      </c>
      <c r="G65" s="3">
        <f t="shared" si="14"/>
        <v>7566.942837999999</v>
      </c>
      <c r="H65" s="66"/>
      <c r="I65" s="66"/>
      <c r="J65" s="66"/>
      <c r="K65" s="66"/>
      <c r="L65" s="66"/>
      <c r="M65" s="66"/>
      <c r="N65" s="66"/>
    </row>
    <row r="66" spans="1:18" x14ac:dyDescent="0.2">
      <c r="A66" s="1" t="s">
        <v>114</v>
      </c>
      <c r="B66" s="1" t="s">
        <v>114</v>
      </c>
      <c r="C66" s="3">
        <v>2028.424123</v>
      </c>
      <c r="D66" s="3">
        <v>1827.0640940000001</v>
      </c>
      <c r="E66" s="3">
        <v>2330.4465919999998</v>
      </c>
      <c r="F66" s="3">
        <v>1922.8893479999999</v>
      </c>
      <c r="G66" s="3">
        <f t="shared" si="14"/>
        <v>8108.824157</v>
      </c>
      <c r="H66" s="66"/>
      <c r="I66" s="66"/>
      <c r="J66" s="66"/>
      <c r="K66" s="66"/>
      <c r="L66" s="66"/>
      <c r="M66" s="66"/>
      <c r="N66" s="66"/>
    </row>
    <row r="67" spans="1:18" x14ac:dyDescent="0.2">
      <c r="A67" s="1" t="s">
        <v>115</v>
      </c>
      <c r="B67" s="1" t="s">
        <v>115</v>
      </c>
      <c r="C67" s="3">
        <v>1352.3940700000001</v>
      </c>
      <c r="D67" s="3">
        <v>1061.9786329999999</v>
      </c>
      <c r="E67" s="3">
        <v>964.48936400000002</v>
      </c>
      <c r="F67" s="3">
        <v>922.76067399999999</v>
      </c>
      <c r="G67" s="3">
        <f t="shared" si="14"/>
        <v>4301.6227410000001</v>
      </c>
      <c r="H67" s="63"/>
      <c r="I67" s="63"/>
      <c r="J67" s="63"/>
      <c r="K67" s="63"/>
      <c r="L67" s="63"/>
      <c r="M67" s="63"/>
      <c r="N67" s="63"/>
    </row>
    <row r="68" spans="1:18" x14ac:dyDescent="0.2">
      <c r="A68" s="1" t="s">
        <v>116</v>
      </c>
      <c r="B68" s="1" t="s">
        <v>116</v>
      </c>
      <c r="C68" s="3">
        <v>14.121432</v>
      </c>
      <c r="D68" s="3">
        <v>32.916843</v>
      </c>
      <c r="E68" s="3">
        <v>33.939345000000003</v>
      </c>
      <c r="F68" s="3">
        <v>46.976140999999998</v>
      </c>
      <c r="G68" s="3">
        <f t="shared" si="14"/>
        <v>127.953761</v>
      </c>
      <c r="J68" s="15">
        <f>SUM(J43:J46)</f>
        <v>1.0000000714799246</v>
      </c>
    </row>
    <row r="69" spans="1:18" x14ac:dyDescent="0.2">
      <c r="A69" s="1" t="s">
        <v>117</v>
      </c>
      <c r="B69" s="1" t="s">
        <v>117</v>
      </c>
      <c r="C69" s="3">
        <v>28.473465000000001</v>
      </c>
      <c r="D69" s="3">
        <v>40.372920999999998</v>
      </c>
      <c r="E69" s="3">
        <v>49.064082999999997</v>
      </c>
      <c r="F69" s="3">
        <v>41.000933000000003</v>
      </c>
      <c r="G69" s="3">
        <f t="shared" si="14"/>
        <v>158.91140200000001</v>
      </c>
    </row>
    <row r="70" spans="1:18" x14ac:dyDescent="0.2">
      <c r="A70" s="1" t="s">
        <v>118</v>
      </c>
      <c r="B70" s="1" t="s">
        <v>118</v>
      </c>
      <c r="C70" s="3">
        <v>604.48101299999996</v>
      </c>
      <c r="D70" s="3">
        <v>663.48852299999999</v>
      </c>
      <c r="E70" s="3">
        <v>1276.3218409999999</v>
      </c>
      <c r="F70" s="3">
        <v>856.98063200000001</v>
      </c>
      <c r="G70" s="3">
        <f t="shared" si="14"/>
        <v>3401.2720090000003</v>
      </c>
    </row>
    <row r="71" spans="1:18" x14ac:dyDescent="0.2">
      <c r="A71" s="1" t="s">
        <v>119</v>
      </c>
      <c r="B71" s="1" t="s">
        <v>119</v>
      </c>
      <c r="C71" s="3">
        <v>48.367536000000001</v>
      </c>
      <c r="D71" s="3">
        <v>61.057544999999998</v>
      </c>
      <c r="E71" s="3">
        <v>51.994357000000001</v>
      </c>
      <c r="F71" s="3">
        <v>90.175647999999995</v>
      </c>
      <c r="G71" s="3">
        <f t="shared" ref="G71:G102" si="25">SUM(C71:F71)</f>
        <v>251.59508600000001</v>
      </c>
    </row>
    <row r="72" spans="1:18" s="14" customFormat="1" x14ac:dyDescent="0.2">
      <c r="A72" s="1" t="s">
        <v>120</v>
      </c>
      <c r="B72" s="1" t="s">
        <v>120</v>
      </c>
      <c r="C72" s="3">
        <v>1214.8947149999999</v>
      </c>
      <c r="D72" s="3">
        <v>954.00613499999997</v>
      </c>
      <c r="E72" s="3">
        <v>866.42869800000005</v>
      </c>
      <c r="F72" s="3">
        <v>828.94260299999996</v>
      </c>
      <c r="G72" s="3">
        <f t="shared" si="25"/>
        <v>3864.2721510000001</v>
      </c>
      <c r="H72" s="1"/>
      <c r="I72" s="1"/>
      <c r="J72" s="6"/>
      <c r="K72" s="6"/>
      <c r="L72" s="6"/>
      <c r="M72" s="6"/>
      <c r="N72" s="6"/>
      <c r="O72" s="1"/>
      <c r="P72" s="1"/>
      <c r="Q72" s="1"/>
      <c r="R72" s="1"/>
    </row>
    <row r="73" spans="1:18" x14ac:dyDescent="0.2">
      <c r="A73" s="1" t="s">
        <v>198</v>
      </c>
      <c r="B73" s="1" t="s">
        <v>198</v>
      </c>
      <c r="C73" s="3">
        <v>5030.9812590000001</v>
      </c>
      <c r="D73" s="3">
        <v>4505.103067</v>
      </c>
      <c r="E73" s="3">
        <v>4435.9152329999997</v>
      </c>
      <c r="F73" s="3">
        <v>4552.0000220000002</v>
      </c>
      <c r="G73" s="3">
        <f t="shared" si="25"/>
        <v>18523.999581</v>
      </c>
    </row>
    <row r="74" spans="1:18" ht="12.95" customHeight="1" x14ac:dyDescent="0.2">
      <c r="A74" s="1" t="s">
        <v>199</v>
      </c>
      <c r="B74" s="1" t="s">
        <v>199</v>
      </c>
      <c r="C74" s="3">
        <v>3353.1131569999998</v>
      </c>
      <c r="D74" s="3">
        <v>2774.468292</v>
      </c>
      <c r="E74" s="3">
        <v>2189.822901</v>
      </c>
      <c r="F74" s="3">
        <v>2488.8012659999999</v>
      </c>
      <c r="G74" s="3">
        <f t="shared" si="25"/>
        <v>10806.205615999999</v>
      </c>
    </row>
    <row r="75" spans="1:18" x14ac:dyDescent="0.2">
      <c r="A75" s="1" t="s">
        <v>200</v>
      </c>
      <c r="B75" s="1" t="s">
        <v>200</v>
      </c>
      <c r="C75" s="3">
        <v>47.688516</v>
      </c>
      <c r="D75" s="3">
        <v>95.664107000000001</v>
      </c>
      <c r="E75" s="3">
        <v>54.539670999999998</v>
      </c>
      <c r="F75" s="3">
        <v>101.322238</v>
      </c>
      <c r="G75" s="3">
        <f t="shared" si="25"/>
        <v>299.21453199999996</v>
      </c>
    </row>
    <row r="76" spans="1:18" x14ac:dyDescent="0.2">
      <c r="A76" s="1" t="s">
        <v>201</v>
      </c>
      <c r="B76" s="1" t="s">
        <v>201</v>
      </c>
      <c r="C76" s="3">
        <v>75.050790000000006</v>
      </c>
      <c r="D76" s="3">
        <v>92.640991999999997</v>
      </c>
      <c r="E76" s="3">
        <v>100.071297</v>
      </c>
      <c r="F76" s="3">
        <v>107.197765</v>
      </c>
      <c r="G76" s="3">
        <f t="shared" si="25"/>
        <v>374.96084400000001</v>
      </c>
    </row>
    <row r="77" spans="1:18" x14ac:dyDescent="0.2">
      <c r="A77" s="1" t="s">
        <v>202</v>
      </c>
      <c r="B77" s="1" t="s">
        <v>202</v>
      </c>
      <c r="C77" s="3">
        <v>3732.6118029999998</v>
      </c>
      <c r="D77" s="3">
        <v>3088.477061</v>
      </c>
      <c r="E77" s="3">
        <v>2437.6626820000001</v>
      </c>
      <c r="F77" s="3">
        <v>2770.47883</v>
      </c>
      <c r="G77" s="3">
        <f t="shared" si="25"/>
        <v>12029.230376</v>
      </c>
    </row>
    <row r="78" spans="1:18" x14ac:dyDescent="0.2">
      <c r="A78" s="1" t="s">
        <v>203</v>
      </c>
      <c r="B78" s="1" t="s">
        <v>203</v>
      </c>
      <c r="C78" s="3">
        <v>989.29707499999995</v>
      </c>
      <c r="D78" s="3">
        <v>1073.7303119999999</v>
      </c>
      <c r="E78" s="3">
        <v>1782.4897840000001</v>
      </c>
      <c r="F78" s="3">
        <v>1166.8558780000001</v>
      </c>
      <c r="G78" s="3">
        <f t="shared" si="25"/>
        <v>5012.3730490000007</v>
      </c>
    </row>
    <row r="79" spans="1:18" x14ac:dyDescent="0.2">
      <c r="A79" s="1" t="s">
        <v>204</v>
      </c>
      <c r="B79" s="1" t="s">
        <v>204</v>
      </c>
      <c r="C79" s="3">
        <v>196.683134</v>
      </c>
      <c r="D79" s="3">
        <v>148.66218499999999</v>
      </c>
      <c r="E79" s="3">
        <v>54.788966000000002</v>
      </c>
      <c r="F79" s="3">
        <v>222.02591899999999</v>
      </c>
      <c r="G79" s="3">
        <f t="shared" si="25"/>
        <v>622.16020400000002</v>
      </c>
    </row>
    <row r="80" spans="1:18" x14ac:dyDescent="0.2">
      <c r="A80" s="1" t="s">
        <v>205</v>
      </c>
      <c r="B80" s="1" t="s">
        <v>205</v>
      </c>
      <c r="C80" s="3">
        <v>3649.8319769999998</v>
      </c>
      <c r="D80" s="3">
        <v>3402.1054170000002</v>
      </c>
      <c r="E80" s="3">
        <v>3404.089966</v>
      </c>
      <c r="F80" s="3">
        <v>3395.234152</v>
      </c>
      <c r="G80" s="3">
        <f t="shared" si="25"/>
        <v>13851.261512000001</v>
      </c>
    </row>
    <row r="81" spans="1:14" x14ac:dyDescent="0.2">
      <c r="A81" s="1" t="s">
        <v>206</v>
      </c>
      <c r="B81" s="1" t="s">
        <v>206</v>
      </c>
      <c r="C81" s="3">
        <v>2341.9296760000002</v>
      </c>
      <c r="D81" s="3">
        <v>2016.5618930000001</v>
      </c>
      <c r="E81" s="3">
        <v>1520.949734</v>
      </c>
      <c r="F81" s="3">
        <v>1725.2591609999999</v>
      </c>
      <c r="G81" s="3">
        <f t="shared" si="25"/>
        <v>7604.7004639999996</v>
      </c>
    </row>
    <row r="82" spans="1:14" x14ac:dyDescent="0.2">
      <c r="A82" s="1" t="s">
        <v>207</v>
      </c>
      <c r="B82" s="1" t="s">
        <v>207</v>
      </c>
      <c r="C82" s="3">
        <v>37.176879999999997</v>
      </c>
      <c r="D82" s="3">
        <v>77.293036000000001</v>
      </c>
      <c r="E82" s="3">
        <v>41.454698999999998</v>
      </c>
      <c r="F82" s="3">
        <v>81.190012999999993</v>
      </c>
      <c r="G82" s="3">
        <f t="shared" si="25"/>
        <v>237.11462799999998</v>
      </c>
    </row>
    <row r="83" spans="1:14" x14ac:dyDescent="0.2">
      <c r="A83" s="1" t="s">
        <v>208</v>
      </c>
      <c r="B83" s="1" t="s">
        <v>208</v>
      </c>
      <c r="C83" s="3">
        <v>54.850299</v>
      </c>
      <c r="D83" s="3">
        <v>77.958766999999995</v>
      </c>
      <c r="E83" s="3">
        <v>76.986311000000001</v>
      </c>
      <c r="F83" s="3">
        <v>86.201635999999993</v>
      </c>
      <c r="G83" s="3">
        <f t="shared" si="25"/>
        <v>295.99701299999998</v>
      </c>
    </row>
    <row r="84" spans="1:14" x14ac:dyDescent="0.2">
      <c r="A84" s="1" t="s">
        <v>209</v>
      </c>
      <c r="B84" s="1" t="s">
        <v>209</v>
      </c>
      <c r="C84" s="3">
        <v>2606.984598</v>
      </c>
      <c r="D84" s="3">
        <v>2244.7923599999999</v>
      </c>
      <c r="E84" s="3">
        <v>1693.0877860000001</v>
      </c>
      <c r="F84" s="3">
        <v>1920.520534</v>
      </c>
      <c r="G84" s="3">
        <f t="shared" si="25"/>
        <v>8465.3852779999997</v>
      </c>
    </row>
    <row r="85" spans="1:14" x14ac:dyDescent="0.2">
      <c r="A85" s="1" t="s">
        <v>210</v>
      </c>
      <c r="B85" s="1" t="s">
        <v>210</v>
      </c>
      <c r="C85" s="3">
        <v>803.34696499999995</v>
      </c>
      <c r="D85" s="3">
        <v>878.14172699999995</v>
      </c>
      <c r="E85" s="3">
        <v>1543.632169</v>
      </c>
      <c r="F85" s="3">
        <v>969.78308200000004</v>
      </c>
      <c r="G85" s="3">
        <f t="shared" si="25"/>
        <v>4194.9039430000003</v>
      </c>
    </row>
    <row r="86" spans="1:14" x14ac:dyDescent="0.2">
      <c r="A86" s="1" t="s">
        <v>211</v>
      </c>
      <c r="B86" s="1" t="s">
        <v>211</v>
      </c>
      <c r="C86" s="3">
        <v>158.544648</v>
      </c>
      <c r="D86" s="3">
        <v>119.23757000000001</v>
      </c>
      <c r="E86" s="3">
        <v>43.379561000000002</v>
      </c>
      <c r="F86" s="3">
        <v>183.33552599999999</v>
      </c>
      <c r="G86" s="3">
        <f t="shared" si="25"/>
        <v>504.49730499999998</v>
      </c>
      <c r="H86" s="14"/>
      <c r="I86" s="14"/>
      <c r="J86" s="16"/>
      <c r="K86" s="16"/>
      <c r="L86" s="16"/>
      <c r="M86" s="16"/>
      <c r="N86" s="16"/>
    </row>
    <row r="87" spans="1:14" x14ac:dyDescent="0.2">
      <c r="B87" s="1" t="s">
        <v>227</v>
      </c>
      <c r="C87" s="3">
        <v>10445.109449</v>
      </c>
      <c r="D87" s="3">
        <v>9716.6313599999994</v>
      </c>
      <c r="E87" s="3">
        <v>9320.0979339999994</v>
      </c>
      <c r="F87" s="3">
        <v>9189.4126209999995</v>
      </c>
      <c r="G87" s="3">
        <f t="shared" si="25"/>
        <v>38671.251363999996</v>
      </c>
    </row>
    <row r="88" spans="1:14" x14ac:dyDescent="0.2">
      <c r="A88" s="1" t="s">
        <v>25</v>
      </c>
      <c r="B88" s="1" t="s">
        <v>228</v>
      </c>
      <c r="C88" s="3">
        <v>7292.3927869999998</v>
      </c>
      <c r="D88" s="3">
        <v>6846.7223450000001</v>
      </c>
      <c r="E88" s="3">
        <v>6783.2191549999998</v>
      </c>
      <c r="F88" s="3">
        <v>6818.6044920000004</v>
      </c>
      <c r="G88" s="3">
        <f t="shared" si="25"/>
        <v>27740.938778999996</v>
      </c>
    </row>
    <row r="89" spans="1:14" x14ac:dyDescent="0.2">
      <c r="A89" s="1" t="s">
        <v>26</v>
      </c>
      <c r="B89" s="1" t="s">
        <v>229</v>
      </c>
      <c r="C89" s="3">
        <v>3152.715995</v>
      </c>
      <c r="D89" s="3">
        <v>2869.9091170000002</v>
      </c>
      <c r="E89" s="3">
        <v>2536.8792119999998</v>
      </c>
      <c r="F89" s="3">
        <v>2370.8071450000002</v>
      </c>
      <c r="G89" s="3">
        <f t="shared" si="25"/>
        <v>10930.311469</v>
      </c>
    </row>
    <row r="90" spans="1:14" x14ac:dyDescent="0.2">
      <c r="A90" s="1" t="s">
        <v>27</v>
      </c>
      <c r="B90" s="1" t="s">
        <v>230</v>
      </c>
      <c r="C90" s="3">
        <v>1320.850592</v>
      </c>
      <c r="D90" s="3">
        <v>1122.1336550000001</v>
      </c>
      <c r="E90" s="3">
        <v>1095.8574880000001</v>
      </c>
      <c r="F90" s="3">
        <v>1046.003502</v>
      </c>
      <c r="G90" s="3">
        <f t="shared" si="25"/>
        <v>4584.8452370000005</v>
      </c>
    </row>
    <row r="91" spans="1:14" x14ac:dyDescent="0.2">
      <c r="A91" s="1" t="s">
        <v>28</v>
      </c>
      <c r="B91" s="1" t="s">
        <v>231</v>
      </c>
      <c r="C91" s="3">
        <v>1831.865256</v>
      </c>
      <c r="D91" s="3">
        <v>1747.775676</v>
      </c>
      <c r="E91" s="3">
        <v>1441.0214800000001</v>
      </c>
      <c r="F91" s="3">
        <v>1324.8043620000001</v>
      </c>
      <c r="G91" s="3">
        <f t="shared" si="25"/>
        <v>6345.4667740000004</v>
      </c>
    </row>
    <row r="92" spans="1:14" x14ac:dyDescent="0.2">
      <c r="A92" s="1" t="s">
        <v>21</v>
      </c>
      <c r="B92" s="1" t="s">
        <v>232</v>
      </c>
      <c r="C92" s="3">
        <v>9521.4269769999992</v>
      </c>
      <c r="D92" s="3">
        <v>10260.792409</v>
      </c>
      <c r="E92" s="3">
        <v>7883.9512359999999</v>
      </c>
      <c r="F92" s="3">
        <v>11060.565801999999</v>
      </c>
      <c r="G92" s="3">
        <f t="shared" si="25"/>
        <v>38726.736423999995</v>
      </c>
    </row>
    <row r="93" spans="1:14" x14ac:dyDescent="0.2">
      <c r="A93" s="1" t="s">
        <v>22</v>
      </c>
      <c r="B93" s="1" t="s">
        <v>233</v>
      </c>
      <c r="C93" s="3">
        <v>3760.2197719999999</v>
      </c>
      <c r="D93" s="3">
        <v>4049.721728</v>
      </c>
      <c r="E93" s="3">
        <v>2657.6866279999999</v>
      </c>
      <c r="F93" s="3">
        <v>3979.9124499999998</v>
      </c>
      <c r="G93" s="3">
        <f t="shared" si="25"/>
        <v>14447.540578</v>
      </c>
    </row>
    <row r="94" spans="1:14" x14ac:dyDescent="0.2">
      <c r="A94" s="1" t="s">
        <v>23</v>
      </c>
      <c r="B94" s="1" t="s">
        <v>234</v>
      </c>
      <c r="C94" s="3">
        <v>4435.4827109999997</v>
      </c>
      <c r="D94" s="3">
        <v>5131.9443209999999</v>
      </c>
      <c r="E94" s="3">
        <v>3796.9955070000001</v>
      </c>
      <c r="F94" s="3">
        <v>5361.5255150000003</v>
      </c>
      <c r="G94" s="3">
        <f t="shared" si="25"/>
        <v>18725.948054</v>
      </c>
    </row>
    <row r="95" spans="1:14" x14ac:dyDescent="0.2">
      <c r="A95" s="1" t="s">
        <v>24</v>
      </c>
      <c r="B95" s="1" t="s">
        <v>235</v>
      </c>
      <c r="C95" s="3">
        <v>1325.724872</v>
      </c>
      <c r="D95" s="3">
        <v>1079.1255779999999</v>
      </c>
      <c r="E95" s="3">
        <v>1429.2675300000001</v>
      </c>
      <c r="F95" s="3">
        <v>1719.128144</v>
      </c>
      <c r="G95" s="3">
        <f t="shared" si="25"/>
        <v>5553.2461240000002</v>
      </c>
    </row>
    <row r="96" spans="1:14" x14ac:dyDescent="0.2">
      <c r="A96" s="1" t="s">
        <v>29</v>
      </c>
      <c r="B96" s="1" t="s">
        <v>236</v>
      </c>
      <c r="C96" s="3">
        <v>8673.76404</v>
      </c>
      <c r="D96" s="3">
        <v>9140.8258019999994</v>
      </c>
      <c r="E96" s="3">
        <v>7253.256488</v>
      </c>
      <c r="F96" s="3">
        <v>10207.192247000001</v>
      </c>
      <c r="G96" s="3">
        <f t="shared" si="25"/>
        <v>35275.038576999999</v>
      </c>
    </row>
    <row r="97" spans="1:7" x14ac:dyDescent="0.2">
      <c r="A97" s="1" t="s">
        <v>30</v>
      </c>
      <c r="B97" s="1" t="s">
        <v>237</v>
      </c>
      <c r="C97" s="3">
        <v>3532.4853149999999</v>
      </c>
      <c r="D97" s="3">
        <v>3896.122394</v>
      </c>
      <c r="E97" s="3">
        <v>3371.9602650000002</v>
      </c>
      <c r="F97" s="3">
        <v>4925.4712380000001</v>
      </c>
      <c r="G97" s="3">
        <f t="shared" si="25"/>
        <v>15726.039212</v>
      </c>
    </row>
    <row r="98" spans="1:7" x14ac:dyDescent="0.2">
      <c r="A98" s="1" t="s">
        <v>31</v>
      </c>
      <c r="B98" s="1" t="s">
        <v>238</v>
      </c>
      <c r="C98" s="3">
        <v>4847.9064010000002</v>
      </c>
      <c r="D98" s="3">
        <v>4833.1385280000004</v>
      </c>
      <c r="E98" s="3">
        <v>3532.2506159999998</v>
      </c>
      <c r="F98" s="3">
        <v>4856.7192619999996</v>
      </c>
      <c r="G98" s="3">
        <f t="shared" si="25"/>
        <v>18070.014807</v>
      </c>
    </row>
    <row r="99" spans="1:7" x14ac:dyDescent="0.2">
      <c r="A99" s="1" t="s">
        <v>32</v>
      </c>
      <c r="B99" s="1" t="s">
        <v>239</v>
      </c>
      <c r="C99" s="3">
        <v>175.828205</v>
      </c>
      <c r="D99" s="3">
        <v>141.85404</v>
      </c>
      <c r="E99" s="3">
        <v>71.366973999999999</v>
      </c>
      <c r="F99" s="3">
        <v>222.46612500000001</v>
      </c>
      <c r="G99" s="3">
        <f t="shared" si="25"/>
        <v>611.51534400000003</v>
      </c>
    </row>
    <row r="100" spans="1:7" x14ac:dyDescent="0.2">
      <c r="A100" s="1" t="s">
        <v>33</v>
      </c>
      <c r="B100" s="1" t="s">
        <v>240</v>
      </c>
      <c r="C100" s="3">
        <v>117.54473900000001</v>
      </c>
      <c r="D100" s="3">
        <v>269.711026</v>
      </c>
      <c r="E100" s="3">
        <v>277.67949199999998</v>
      </c>
      <c r="F100" s="3">
        <v>202.53493800000001</v>
      </c>
      <c r="G100" s="3">
        <f t="shared" si="25"/>
        <v>867.47019499999999</v>
      </c>
    </row>
    <row r="101" spans="1:7" x14ac:dyDescent="0.2">
      <c r="A101" s="1" t="s">
        <v>90</v>
      </c>
      <c r="B101" s="1" t="s">
        <v>241</v>
      </c>
      <c r="C101" s="3">
        <v>2868.0890359999999</v>
      </c>
      <c r="D101" s="3">
        <v>3079.6990620000001</v>
      </c>
      <c r="E101" s="3">
        <v>2123.7886389999999</v>
      </c>
      <c r="F101" s="3">
        <v>3197.3161220000002</v>
      </c>
      <c r="G101" s="3">
        <f t="shared" si="25"/>
        <v>11268.892859</v>
      </c>
    </row>
    <row r="102" spans="1:7" x14ac:dyDescent="0.2">
      <c r="A102" s="1" t="s">
        <v>34</v>
      </c>
      <c r="B102" s="1" t="s">
        <v>242</v>
      </c>
      <c r="C102" s="3">
        <v>5128.3496569999998</v>
      </c>
      <c r="D102" s="3">
        <v>5565.4886509999997</v>
      </c>
      <c r="E102" s="3">
        <v>5078.6465319999998</v>
      </c>
      <c r="F102" s="3">
        <v>6289.3891610000001</v>
      </c>
      <c r="G102" s="3">
        <f t="shared" si="25"/>
        <v>22061.874000999996</v>
      </c>
    </row>
    <row r="103" spans="1:7" x14ac:dyDescent="0.2">
      <c r="A103" s="1" t="s">
        <v>35</v>
      </c>
      <c r="B103" s="1" t="s">
        <v>243</v>
      </c>
      <c r="C103" s="3">
        <v>1525.600903</v>
      </c>
      <c r="D103" s="3">
        <v>1593.44597</v>
      </c>
      <c r="E103" s="3">
        <v>1430.1312190000001</v>
      </c>
      <c r="F103" s="3">
        <v>2121.2407469999998</v>
      </c>
      <c r="G103" s="3">
        <f t="shared" ref="G103:G110" si="26">SUM(C103:F103)</f>
        <v>6670.4188389999999</v>
      </c>
    </row>
    <row r="104" spans="1:7" x14ac:dyDescent="0.2">
      <c r="A104" s="1" t="s">
        <v>36</v>
      </c>
      <c r="B104" s="1" t="s">
        <v>244</v>
      </c>
      <c r="C104" s="3">
        <v>2646.9725840000001</v>
      </c>
      <c r="D104" s="3">
        <v>3043.6212580000001</v>
      </c>
      <c r="E104" s="3">
        <v>2887.7129869999999</v>
      </c>
      <c r="F104" s="3">
        <v>3303.212994</v>
      </c>
      <c r="G104" s="3">
        <f t="shared" si="26"/>
        <v>11881.519823000001</v>
      </c>
    </row>
    <row r="105" spans="1:7" x14ac:dyDescent="0.2">
      <c r="A105" s="1" t="s">
        <v>37</v>
      </c>
      <c r="B105" s="1" t="s">
        <v>245</v>
      </c>
      <c r="C105" s="3">
        <v>425.36272300000002</v>
      </c>
      <c r="D105" s="3">
        <v>498.20857899999999</v>
      </c>
      <c r="E105" s="3">
        <v>181.17521099999999</v>
      </c>
      <c r="F105" s="3">
        <v>482.74394999999998</v>
      </c>
      <c r="G105" s="3">
        <f t="shared" si="26"/>
        <v>1587.4904630000001</v>
      </c>
    </row>
    <row r="106" spans="1:7" x14ac:dyDescent="0.2">
      <c r="A106" s="1" t="s">
        <v>38</v>
      </c>
      <c r="B106" s="1" t="s">
        <v>246</v>
      </c>
      <c r="C106" s="3">
        <v>123.930863</v>
      </c>
      <c r="D106" s="3">
        <v>112.297703</v>
      </c>
      <c r="E106" s="3">
        <v>243.05001100000001</v>
      </c>
      <c r="F106" s="3">
        <v>213.534674</v>
      </c>
      <c r="G106" s="3">
        <f t="shared" si="26"/>
        <v>692.81325100000004</v>
      </c>
    </row>
    <row r="107" spans="1:7" x14ac:dyDescent="0.2">
      <c r="A107" s="1" t="s">
        <v>39</v>
      </c>
      <c r="B107" s="1" t="s">
        <v>247</v>
      </c>
      <c r="C107" s="3">
        <v>6475.6655799999999</v>
      </c>
      <c r="D107" s="3">
        <v>6771.2601869999999</v>
      </c>
      <c r="E107" s="3">
        <v>5845.974029</v>
      </c>
      <c r="F107" s="3">
        <v>7697.5137629999999</v>
      </c>
      <c r="G107" s="3">
        <f t="shared" si="26"/>
        <v>26790.413559000001</v>
      </c>
    </row>
    <row r="108" spans="1:7" x14ac:dyDescent="0.2">
      <c r="A108" s="1" t="s">
        <v>40</v>
      </c>
      <c r="B108" s="1" t="s">
        <v>248</v>
      </c>
      <c r="C108" s="3">
        <v>4039.972135</v>
      </c>
      <c r="D108" s="3">
        <v>4207.4354759999997</v>
      </c>
      <c r="E108" s="3">
        <v>3445.7214399999998</v>
      </c>
      <c r="F108" s="3">
        <v>5108.0028389999998</v>
      </c>
      <c r="G108" s="3">
        <f t="shared" si="26"/>
        <v>16801.131889999997</v>
      </c>
    </row>
    <row r="109" spans="1:7" x14ac:dyDescent="0.2">
      <c r="A109" s="1" t="s">
        <v>41</v>
      </c>
      <c r="B109" s="1" t="s">
        <v>249</v>
      </c>
      <c r="C109" s="3">
        <v>2382.7457669999999</v>
      </c>
      <c r="D109" s="3">
        <v>2575.9289549999999</v>
      </c>
      <c r="E109" s="3">
        <v>2731.8825630000001</v>
      </c>
      <c r="F109" s="3">
        <v>3032.113859</v>
      </c>
      <c r="G109" s="3">
        <f t="shared" si="26"/>
        <v>10722.671144</v>
      </c>
    </row>
    <row r="110" spans="1:7" x14ac:dyDescent="0.2">
      <c r="A110" s="1" t="s">
        <v>42</v>
      </c>
      <c r="B110" s="1" t="s">
        <v>250</v>
      </c>
      <c r="C110" s="3">
        <v>2073.6703649999999</v>
      </c>
      <c r="D110" s="3">
        <v>2206.4424730000001</v>
      </c>
      <c r="E110" s="3">
        <v>1913.201288</v>
      </c>
      <c r="F110" s="3">
        <v>2434.216238</v>
      </c>
      <c r="G110" s="3">
        <f t="shared" si="26"/>
        <v>8627.5303640000002</v>
      </c>
    </row>
    <row r="111" spans="1:7" x14ac:dyDescent="0.2">
      <c r="A111" s="1" t="s">
        <v>43</v>
      </c>
      <c r="B111" s="1" t="s">
        <v>251</v>
      </c>
      <c r="C111" s="3">
        <v>1520.407029</v>
      </c>
      <c r="D111" s="3">
        <v>1498.976494</v>
      </c>
      <c r="E111" s="3">
        <v>1107.597141</v>
      </c>
      <c r="F111" s="3">
        <v>1344.966467</v>
      </c>
      <c r="G111" s="3">
        <f t="shared" ref="G111:G123" si="27">SUM(C111:F111)</f>
        <v>5471.9471309999999</v>
      </c>
    </row>
    <row r="112" spans="1:7" x14ac:dyDescent="0.2">
      <c r="A112" s="1" t="s">
        <v>44</v>
      </c>
      <c r="B112" s="1" t="s">
        <v>252</v>
      </c>
      <c r="C112" s="3">
        <v>313.89655399999998</v>
      </c>
      <c r="D112" s="3">
        <v>385.40111999999999</v>
      </c>
      <c r="E112" s="3">
        <v>741.64693499999998</v>
      </c>
      <c r="F112" s="3">
        <v>496.54921100000001</v>
      </c>
      <c r="G112" s="3">
        <f t="shared" si="27"/>
        <v>1937.4938199999999</v>
      </c>
    </row>
    <row r="113" spans="1:7" x14ac:dyDescent="0.2">
      <c r="A113" s="1" t="s">
        <v>45</v>
      </c>
      <c r="B113" s="1" t="s">
        <v>253</v>
      </c>
      <c r="C113" s="3">
        <v>569.53769599999998</v>
      </c>
      <c r="D113" s="3">
        <v>596.37727600000005</v>
      </c>
      <c r="E113" s="3">
        <v>579.87279000000001</v>
      </c>
      <c r="F113" s="3">
        <v>732.71856700000001</v>
      </c>
      <c r="G113" s="3">
        <f t="shared" si="27"/>
        <v>2478.5063289999998</v>
      </c>
    </row>
    <row r="114" spans="1:7" x14ac:dyDescent="0.2">
      <c r="A114" s="1" t="s">
        <v>46</v>
      </c>
      <c r="B114" s="1" t="s">
        <v>254</v>
      </c>
      <c r="C114" s="3">
        <v>471.45612399999999</v>
      </c>
      <c r="D114" s="3">
        <v>407.04486900000001</v>
      </c>
      <c r="E114" s="3">
        <v>504.724895</v>
      </c>
      <c r="F114" s="3">
        <v>587.06670899999995</v>
      </c>
      <c r="G114" s="3">
        <f t="shared" si="27"/>
        <v>1970.2925969999999</v>
      </c>
    </row>
    <row r="115" spans="1:7" x14ac:dyDescent="0.2">
      <c r="A115" s="1" t="s">
        <v>47</v>
      </c>
      <c r="B115" s="1" t="s">
        <v>255</v>
      </c>
      <c r="C115" s="3">
        <v>951.14244699999995</v>
      </c>
      <c r="D115" s="3">
        <v>1028.9878880000001</v>
      </c>
      <c r="E115" s="3">
        <v>846.51173400000005</v>
      </c>
      <c r="F115" s="3">
        <v>1159.282817</v>
      </c>
      <c r="G115" s="3">
        <f t="shared" si="27"/>
        <v>3985.9248859999998</v>
      </c>
    </row>
    <row r="116" spans="1:7" x14ac:dyDescent="0.2">
      <c r="A116" s="1" t="s">
        <v>48</v>
      </c>
      <c r="B116" s="1" t="s">
        <v>256</v>
      </c>
      <c r="C116" s="3">
        <v>76.713179999999994</v>
      </c>
      <c r="D116" s="3">
        <v>158.117985</v>
      </c>
      <c r="E116" s="3">
        <v>59.126578000000002</v>
      </c>
      <c r="F116" s="3">
        <v>56.495902999999998</v>
      </c>
      <c r="G116" s="3">
        <f t="shared" si="27"/>
        <v>350.45364599999999</v>
      </c>
    </row>
    <row r="117" spans="1:7" x14ac:dyDescent="0.2">
      <c r="A117" s="1" t="s">
        <v>49</v>
      </c>
      <c r="B117" s="1" t="s">
        <v>257</v>
      </c>
      <c r="C117" s="3">
        <v>2455.6431980000002</v>
      </c>
      <c r="D117" s="3">
        <v>2658.122273</v>
      </c>
      <c r="E117" s="3">
        <v>2983.1120850000002</v>
      </c>
      <c r="F117" s="3">
        <v>3202.3661139999999</v>
      </c>
      <c r="G117" s="3">
        <f t="shared" si="27"/>
        <v>11299.243670000002</v>
      </c>
    </row>
    <row r="118" spans="1:7" x14ac:dyDescent="0.2">
      <c r="A118" s="1" t="s">
        <v>50</v>
      </c>
      <c r="B118" s="1" t="s">
        <v>258</v>
      </c>
      <c r="C118" s="3">
        <v>72.897987999999998</v>
      </c>
      <c r="D118" s="3">
        <v>82.193432999999999</v>
      </c>
      <c r="E118" s="3">
        <v>251.23009200000001</v>
      </c>
      <c r="F118" s="3">
        <v>170.252105</v>
      </c>
      <c r="G118" s="3">
        <f t="shared" si="27"/>
        <v>576.57361800000001</v>
      </c>
    </row>
    <row r="119" spans="1:7" x14ac:dyDescent="0.2">
      <c r="A119" s="1" t="s">
        <v>51</v>
      </c>
      <c r="B119" s="1" t="s">
        <v>259</v>
      </c>
      <c r="C119" s="3">
        <v>2382.7457669999999</v>
      </c>
      <c r="D119" s="3">
        <v>2575.9289549999999</v>
      </c>
      <c r="E119" s="3">
        <v>2731.8825630000001</v>
      </c>
      <c r="F119" s="3">
        <v>3032.113859</v>
      </c>
      <c r="G119" s="3">
        <f t="shared" si="27"/>
        <v>10722.671144</v>
      </c>
    </row>
    <row r="120" spans="1:7" x14ac:dyDescent="0.2">
      <c r="A120" s="1" t="s">
        <v>52</v>
      </c>
      <c r="B120" s="1" t="s">
        <v>260</v>
      </c>
      <c r="C120" s="3">
        <v>1050.7105590000001</v>
      </c>
      <c r="D120" s="3">
        <v>1093.0558169999999</v>
      </c>
      <c r="E120" s="3">
        <v>1126.5775389999999</v>
      </c>
      <c r="F120" s="3">
        <v>1375.25197</v>
      </c>
      <c r="G120" s="3">
        <f t="shared" si="27"/>
        <v>4645.5958849999997</v>
      </c>
    </row>
    <row r="121" spans="1:7" x14ac:dyDescent="0.2">
      <c r="A121" s="1" t="s">
        <v>53</v>
      </c>
      <c r="B121" s="1" t="s">
        <v>261</v>
      </c>
      <c r="C121" s="3">
        <v>1332.035374</v>
      </c>
      <c r="D121" s="3">
        <v>1482.873079</v>
      </c>
      <c r="E121" s="3">
        <v>1605.305323</v>
      </c>
      <c r="F121" s="3">
        <v>1656.8609759999999</v>
      </c>
      <c r="G121" s="3">
        <f t="shared" si="27"/>
        <v>6077.0747520000004</v>
      </c>
    </row>
    <row r="122" spans="1:7" x14ac:dyDescent="0.2">
      <c r="A122" s="1" t="s">
        <v>54</v>
      </c>
      <c r="B122" s="1" t="s">
        <v>262</v>
      </c>
      <c r="C122" s="3">
        <v>2437.8079469999998</v>
      </c>
      <c r="D122" s="3">
        <v>2325.9699869999999</v>
      </c>
      <c r="E122" s="3">
        <v>2641.2993510000001</v>
      </c>
      <c r="F122" s="3">
        <v>2865.6869830000001</v>
      </c>
      <c r="G122" s="3">
        <f t="shared" si="27"/>
        <v>10270.764267999999</v>
      </c>
    </row>
    <row r="123" spans="1:7" x14ac:dyDescent="0.2">
      <c r="A123" s="1" t="s">
        <v>55</v>
      </c>
      <c r="B123" s="1" t="s">
        <v>263</v>
      </c>
      <c r="C123" s="3">
        <v>17.835794</v>
      </c>
      <c r="D123" s="3">
        <v>332.15272299999998</v>
      </c>
      <c r="E123" s="3">
        <v>341.81361099999998</v>
      </c>
      <c r="F123" s="3">
        <v>336.67826000000002</v>
      </c>
      <c r="G123" s="3">
        <f t="shared" si="27"/>
        <v>1028.4803879999999</v>
      </c>
    </row>
  </sheetData>
  <mergeCells count="16">
    <mergeCell ref="H62:N66"/>
    <mergeCell ref="H58:H61"/>
    <mergeCell ref="A1:B1"/>
    <mergeCell ref="B2:E2"/>
    <mergeCell ref="H53:H57"/>
    <mergeCell ref="H48:H50"/>
    <mergeCell ref="H7:H10"/>
    <mergeCell ref="H2:N2"/>
    <mergeCell ref="H43:H45"/>
    <mergeCell ref="H5:H6"/>
    <mergeCell ref="H41:H42"/>
    <mergeCell ref="H11:H15"/>
    <mergeCell ref="H38:H40"/>
    <mergeCell ref="H16:H22"/>
    <mergeCell ref="H23:H29"/>
    <mergeCell ref="H30:H36"/>
  </mergeCells>
  <printOptions gridLines="1"/>
  <pageMargins left="0.7" right="0.7" top="0.5" bottom="0.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5E1D-13D3-4079-A054-1DA2BE43D394}">
  <dimension ref="A1:EM5"/>
  <sheetViews>
    <sheetView workbookViewId="0">
      <selection sqref="A1:EM5"/>
    </sheetView>
  </sheetViews>
  <sheetFormatPr defaultRowHeight="15" x14ac:dyDescent="0.25"/>
  <sheetData>
    <row r="1" spans="1:143" x14ac:dyDescent="0.25">
      <c r="A1" t="s">
        <v>156</v>
      </c>
      <c r="B1">
        <v>201727</v>
      </c>
      <c r="C1">
        <v>30658</v>
      </c>
      <c r="D1">
        <v>98886</v>
      </c>
      <c r="E1">
        <v>6940</v>
      </c>
      <c r="F1">
        <v>1130</v>
      </c>
      <c r="G1">
        <v>60497</v>
      </c>
      <c r="H1">
        <v>1128</v>
      </c>
      <c r="I1">
        <v>767</v>
      </c>
      <c r="J1">
        <v>1721</v>
      </c>
      <c r="K1">
        <v>166272</v>
      </c>
      <c r="L1">
        <v>22049</v>
      </c>
      <c r="M1">
        <v>85861</v>
      </c>
      <c r="N1">
        <v>5167</v>
      </c>
      <c r="O1">
        <v>921</v>
      </c>
      <c r="P1">
        <v>49746</v>
      </c>
      <c r="Q1">
        <v>872</v>
      </c>
      <c r="R1">
        <v>555</v>
      </c>
      <c r="S1">
        <v>1101</v>
      </c>
      <c r="T1">
        <v>153262.28802800001</v>
      </c>
      <c r="U1">
        <v>22992.687449000001</v>
      </c>
      <c r="V1">
        <v>80865.497401999994</v>
      </c>
      <c r="W1">
        <v>6323.4785670000001</v>
      </c>
      <c r="X1">
        <v>39980.633549999999</v>
      </c>
      <c r="Y1">
        <v>1068.099236</v>
      </c>
      <c r="Z1">
        <v>1075.0000150000001</v>
      </c>
      <c r="AA1">
        <v>1019.89181</v>
      </c>
      <c r="AB1">
        <v>153169.623589</v>
      </c>
      <c r="AC1">
        <v>23055.287230999998</v>
      </c>
      <c r="AD1">
        <v>80835.174945999999</v>
      </c>
      <c r="AE1">
        <v>6240.5898020000004</v>
      </c>
      <c r="AF1">
        <v>40052.963972999998</v>
      </c>
      <c r="AG1">
        <v>1075.9176070000001</v>
      </c>
      <c r="AH1">
        <v>1075.0000520000001</v>
      </c>
      <c r="AI1">
        <v>834.69232499999998</v>
      </c>
      <c r="AJ1">
        <v>152633.33959399999</v>
      </c>
      <c r="AK1">
        <v>22836.203119000002</v>
      </c>
      <c r="AL1">
        <v>80134.675256000002</v>
      </c>
      <c r="AM1">
        <v>5799.9898119999998</v>
      </c>
      <c r="AN1">
        <v>37246.219401000002</v>
      </c>
      <c r="AO1">
        <v>1126.1235610000001</v>
      </c>
      <c r="AP1">
        <v>680.09114399999999</v>
      </c>
      <c r="AQ1">
        <v>5492.8729160000003</v>
      </c>
      <c r="AR1">
        <v>7073.6522150000001</v>
      </c>
      <c r="AS1">
        <v>154977.223382</v>
      </c>
      <c r="AT1">
        <v>22898.321077000001</v>
      </c>
      <c r="AU1">
        <v>80146.709033000006</v>
      </c>
      <c r="AV1">
        <v>5756.0269740000003</v>
      </c>
      <c r="AW1">
        <v>37306.668249000002</v>
      </c>
      <c r="AX1">
        <v>1139.251565</v>
      </c>
      <c r="AY1">
        <v>682.50000499999999</v>
      </c>
      <c r="AZ1">
        <v>5356.2983729999996</v>
      </c>
      <c r="BA1">
        <v>7047.7465430000002</v>
      </c>
      <c r="BB1">
        <v>107210.98921299999</v>
      </c>
      <c r="BC1">
        <v>16003.156886000001</v>
      </c>
      <c r="BD1">
        <v>10562.032354999999</v>
      </c>
      <c r="BE1">
        <v>3827.5863850000001</v>
      </c>
      <c r="BF1">
        <v>71431.901689999999</v>
      </c>
      <c r="BG1">
        <v>4807.1736659999997</v>
      </c>
      <c r="BH1">
        <v>14376.098779</v>
      </c>
      <c r="BI1">
        <v>86891.314455</v>
      </c>
      <c r="BJ1">
        <v>12343.466410000001</v>
      </c>
      <c r="BK1">
        <v>7765.7324140000001</v>
      </c>
      <c r="BL1">
        <v>2958.8836719999999</v>
      </c>
      <c r="BM1">
        <v>59455.558518999998</v>
      </c>
      <c r="BN1">
        <v>3903.031383</v>
      </c>
      <c r="BO1">
        <v>11088.492955</v>
      </c>
      <c r="BP1">
        <v>113656.999992</v>
      </c>
      <c r="BQ1">
        <v>17684.049975999998</v>
      </c>
      <c r="BR1">
        <v>11911.800552000001</v>
      </c>
      <c r="BS1">
        <v>4269.3505370000003</v>
      </c>
      <c r="BT1">
        <v>77939.695433000001</v>
      </c>
      <c r="BU1">
        <v>5585.9449510000004</v>
      </c>
      <c r="BV1">
        <v>15886.093666999999</v>
      </c>
      <c r="BW1">
        <v>76795.803813000006</v>
      </c>
      <c r="BX1">
        <v>10454.37615</v>
      </c>
      <c r="BY1">
        <v>6812.0166449999997</v>
      </c>
      <c r="BZ1">
        <v>2532.0904799999998</v>
      </c>
      <c r="CA1">
        <v>55432.037238999997</v>
      </c>
      <c r="CB1">
        <v>3761.7981319999999</v>
      </c>
      <c r="CC1">
        <v>9391.4685250000002</v>
      </c>
      <c r="CD1">
        <v>221653.051683</v>
      </c>
      <c r="CE1">
        <v>42577.180467999999</v>
      </c>
      <c r="CF1">
        <v>138307.12772600001</v>
      </c>
      <c r="CG1">
        <v>40768.743718999998</v>
      </c>
      <c r="CH1">
        <v>28687.401737</v>
      </c>
      <c r="CI1">
        <v>15349.486982</v>
      </c>
      <c r="CJ1">
        <v>18535.581999000002</v>
      </c>
      <c r="CK1">
        <v>2735.5599099999999</v>
      </c>
      <c r="CL1">
        <v>3497.6049109999999</v>
      </c>
      <c r="CM1">
        <v>12365.268274</v>
      </c>
      <c r="CN1">
        <v>28657.053233999999</v>
      </c>
      <c r="CO1">
        <v>2332.4878189999999</v>
      </c>
      <c r="CP1">
        <v>152702.44571999999</v>
      </c>
      <c r="CQ1">
        <v>68950.606270000004</v>
      </c>
      <c r="CR1">
        <v>35319.351625000003</v>
      </c>
      <c r="CS1">
        <v>33631.254685</v>
      </c>
      <c r="CT1">
        <v>208721.423667</v>
      </c>
      <c r="CU1">
        <v>126490.61579500001</v>
      </c>
      <c r="CV1">
        <v>20677.325627999999</v>
      </c>
      <c r="CW1">
        <v>44523.205826999998</v>
      </c>
      <c r="CX1">
        <v>17030.276404</v>
      </c>
      <c r="CY1">
        <v>30588.649299000001</v>
      </c>
      <c r="CZ1">
        <v>154697.46737999999</v>
      </c>
      <c r="DA1">
        <v>10618.885025</v>
      </c>
      <c r="DB1">
        <v>64113.359081000002</v>
      </c>
      <c r="DC1">
        <v>47232.706989999999</v>
      </c>
      <c r="DD1">
        <v>32732.516291</v>
      </c>
      <c r="DE1">
        <v>58999.578317</v>
      </c>
      <c r="DF1">
        <v>2903.6007669999999</v>
      </c>
      <c r="DG1">
        <v>24746.428685999999</v>
      </c>
      <c r="DH1">
        <v>31349.548945999999</v>
      </c>
      <c r="DI1">
        <v>187949.19164599999</v>
      </c>
      <c r="DJ1">
        <v>117013.733034</v>
      </c>
      <c r="DK1">
        <v>14687.130168</v>
      </c>
      <c r="DL1">
        <v>399.00697300000002</v>
      </c>
      <c r="DM1">
        <v>3657.4150810000001</v>
      </c>
      <c r="DN1">
        <v>14107.809592</v>
      </c>
      <c r="DO1">
        <v>2848.622934</v>
      </c>
      <c r="DP1">
        <v>10000.279338</v>
      </c>
      <c r="DQ1">
        <v>3993.6486500000001</v>
      </c>
      <c r="DR1">
        <v>3927.1304610000002</v>
      </c>
      <c r="DS1">
        <v>6949.7677059999996</v>
      </c>
      <c r="DT1">
        <v>20196.468349999999</v>
      </c>
      <c r="DU1">
        <v>28683.919959999999</v>
      </c>
      <c r="DV1">
        <v>12206.588110999999</v>
      </c>
      <c r="DW1">
        <v>5548.7211900000002</v>
      </c>
      <c r="DX1">
        <v>4494.3546630000001</v>
      </c>
      <c r="DY1">
        <v>79601.340582000004</v>
      </c>
      <c r="DZ1">
        <v>49325.826760000004</v>
      </c>
      <c r="EA1">
        <v>20307.346915999999</v>
      </c>
      <c r="EB1">
        <v>10414.088255999999</v>
      </c>
      <c r="EC1">
        <v>13074.832837</v>
      </c>
      <c r="ED1">
        <v>12023.735231000001</v>
      </c>
      <c r="EE1">
        <v>36457.309931000003</v>
      </c>
      <c r="EF1">
        <v>7631.3742629999997</v>
      </c>
      <c r="EG1">
        <v>83173.035396000007</v>
      </c>
      <c r="EH1">
        <v>3571.694614</v>
      </c>
      <c r="EI1">
        <v>79601.340582000004</v>
      </c>
      <c r="EJ1">
        <v>39599.424272999997</v>
      </c>
      <c r="EK1">
        <v>40001.916308</v>
      </c>
      <c r="EL1">
        <v>48589.145364000004</v>
      </c>
      <c r="EM1">
        <v>34583.889951999998</v>
      </c>
    </row>
    <row r="2" spans="1:143" x14ac:dyDescent="0.25">
      <c r="A2" t="s">
        <v>157</v>
      </c>
      <c r="B2">
        <v>202341</v>
      </c>
      <c r="C2">
        <v>33539</v>
      </c>
      <c r="D2">
        <v>125548</v>
      </c>
      <c r="E2">
        <v>12352</v>
      </c>
      <c r="F2">
        <v>1476</v>
      </c>
      <c r="G2">
        <v>25950</v>
      </c>
      <c r="H2">
        <v>1101</v>
      </c>
      <c r="I2">
        <v>644</v>
      </c>
      <c r="J2">
        <v>1731</v>
      </c>
      <c r="K2">
        <v>161824</v>
      </c>
      <c r="L2">
        <v>23505</v>
      </c>
      <c r="M2">
        <v>105806</v>
      </c>
      <c r="N2">
        <v>8891</v>
      </c>
      <c r="O2">
        <v>1151</v>
      </c>
      <c r="P2">
        <v>20190</v>
      </c>
      <c r="Q2">
        <v>853</v>
      </c>
      <c r="R2">
        <v>433</v>
      </c>
      <c r="S2">
        <v>995</v>
      </c>
      <c r="T2">
        <v>162825.89012500001</v>
      </c>
      <c r="U2">
        <v>24866.595797999998</v>
      </c>
      <c r="V2">
        <v>104786.358198</v>
      </c>
      <c r="W2">
        <v>10755.389643</v>
      </c>
      <c r="X2">
        <v>19375.357840000001</v>
      </c>
      <c r="Y2">
        <v>467.7423</v>
      </c>
      <c r="Z2">
        <v>1197.1569500000001</v>
      </c>
      <c r="AA2">
        <v>1314.0656469999999</v>
      </c>
      <c r="AB2">
        <v>162678.72254799999</v>
      </c>
      <c r="AC2">
        <v>24655.234189999999</v>
      </c>
      <c r="AD2">
        <v>105185.26519999999</v>
      </c>
      <c r="AE2">
        <v>10739.632355</v>
      </c>
      <c r="AF2">
        <v>19251.505483000001</v>
      </c>
      <c r="AG2">
        <v>454.608699</v>
      </c>
      <c r="AH2">
        <v>1193.976206</v>
      </c>
      <c r="AI2">
        <v>1198.4999969999999</v>
      </c>
      <c r="AJ2">
        <v>162887.25943400001</v>
      </c>
      <c r="AK2">
        <v>25190.756835</v>
      </c>
      <c r="AL2">
        <v>104378.96445100001</v>
      </c>
      <c r="AM2">
        <v>10248.955909</v>
      </c>
      <c r="AN2">
        <v>17646.734099000001</v>
      </c>
      <c r="AO2">
        <v>508.63862499999999</v>
      </c>
      <c r="AP2">
        <v>800.76278000000002</v>
      </c>
      <c r="AQ2">
        <v>4544.3142269999998</v>
      </c>
      <c r="AR2">
        <v>6694.5986990000001</v>
      </c>
      <c r="AS2">
        <v>165442.256081</v>
      </c>
      <c r="AT2">
        <v>24821.995160999999</v>
      </c>
      <c r="AU2">
        <v>105166.306478</v>
      </c>
      <c r="AV2">
        <v>10077.673155</v>
      </c>
      <c r="AW2">
        <v>17478.762504999999</v>
      </c>
      <c r="AX2">
        <v>507.46353599999998</v>
      </c>
      <c r="AY2">
        <v>799.93508299999996</v>
      </c>
      <c r="AZ2">
        <v>4515.2622039999997</v>
      </c>
      <c r="BA2">
        <v>6590.1200760000002</v>
      </c>
      <c r="BB2">
        <v>124898.987328</v>
      </c>
      <c r="BC2">
        <v>16675.779186</v>
      </c>
      <c r="BD2">
        <v>6176.455344</v>
      </c>
      <c r="BE2">
        <v>1913.889308</v>
      </c>
      <c r="BF2">
        <v>91519.809397000005</v>
      </c>
      <c r="BG2">
        <v>7490.79702</v>
      </c>
      <c r="BH2">
        <v>14980.334849000001</v>
      </c>
      <c r="BI2">
        <v>103033.369877</v>
      </c>
      <c r="BJ2">
        <v>12982.976635000001</v>
      </c>
      <c r="BK2">
        <v>4794.3893790000002</v>
      </c>
      <c r="BL2">
        <v>1524.236034</v>
      </c>
      <c r="BM2">
        <v>76904.934504999997</v>
      </c>
      <c r="BN2">
        <v>6007.6288780000004</v>
      </c>
      <c r="BO2">
        <v>11662.983490000001</v>
      </c>
      <c r="BP2">
        <v>128489.99999</v>
      </c>
      <c r="BQ2">
        <v>18047.564106000002</v>
      </c>
      <c r="BR2">
        <v>6852.2331899999999</v>
      </c>
      <c r="BS2">
        <v>1986.0336600000001</v>
      </c>
      <c r="BT2">
        <v>95218.729772000006</v>
      </c>
      <c r="BU2">
        <v>7626.7082810000002</v>
      </c>
      <c r="BV2">
        <v>16212.648926</v>
      </c>
      <c r="BW2">
        <v>90200.656273000001</v>
      </c>
      <c r="BX2">
        <v>11032.532166000001</v>
      </c>
      <c r="BY2">
        <v>4172.1088600000003</v>
      </c>
      <c r="BZ2">
        <v>1285.57467</v>
      </c>
      <c r="CA2">
        <v>69353.097664000001</v>
      </c>
      <c r="CB2">
        <v>5180.0463470000004</v>
      </c>
      <c r="CC2">
        <v>9910.842799</v>
      </c>
      <c r="CD2">
        <v>221143.94255000001</v>
      </c>
      <c r="CE2">
        <v>52042.521063</v>
      </c>
      <c r="CF2">
        <v>130091.844583</v>
      </c>
      <c r="CG2">
        <v>39009.576762999997</v>
      </c>
      <c r="CH2">
        <v>27456.075873000002</v>
      </c>
      <c r="CI2">
        <v>6148.0003219999999</v>
      </c>
      <c r="CJ2">
        <v>6594.6916819999997</v>
      </c>
      <c r="CK2">
        <v>1802.6811070000001</v>
      </c>
      <c r="CL2">
        <v>2219.1931039999999</v>
      </c>
      <c r="CM2">
        <v>5324.2470350000003</v>
      </c>
      <c r="CN2">
        <v>32647.669958999999</v>
      </c>
      <c r="CO2">
        <v>3554.167903</v>
      </c>
      <c r="CP2">
        <v>183012.32862099999</v>
      </c>
      <c r="CQ2">
        <v>38131.614816000001</v>
      </c>
      <c r="CR2">
        <v>22016.934234</v>
      </c>
      <c r="CS2">
        <v>16114.680463999999</v>
      </c>
      <c r="CT2">
        <v>205967.43155400001</v>
      </c>
      <c r="CU2">
        <v>154298.73054399999</v>
      </c>
      <c r="CV2">
        <v>22243.711802999998</v>
      </c>
      <c r="CW2">
        <v>16898.269328999999</v>
      </c>
      <c r="CX2">
        <v>12526.720555</v>
      </c>
      <c r="CY2">
        <v>15634.296348</v>
      </c>
      <c r="CZ2">
        <v>148905.36172700001</v>
      </c>
      <c r="DA2">
        <v>8030.979507</v>
      </c>
      <c r="DB2">
        <v>64127.777524999998</v>
      </c>
      <c r="DC2">
        <v>46024.231309000003</v>
      </c>
      <c r="DD2">
        <v>30722.373424000001</v>
      </c>
      <c r="DE2">
        <v>63367.349283000003</v>
      </c>
      <c r="DF2">
        <v>3622.5334950000001</v>
      </c>
      <c r="DG2">
        <v>28776.090831000001</v>
      </c>
      <c r="DH2">
        <v>30968.724728000001</v>
      </c>
      <c r="DI2">
        <v>181950.11544299999</v>
      </c>
      <c r="DJ2">
        <v>112752.18351800001</v>
      </c>
      <c r="DK2">
        <v>16790.877569</v>
      </c>
      <c r="DL2">
        <v>158.33597900000001</v>
      </c>
      <c r="DM2">
        <v>3948.2241199999999</v>
      </c>
      <c r="DN2">
        <v>8936.6504920000007</v>
      </c>
      <c r="DO2">
        <v>2193.142934</v>
      </c>
      <c r="DP2">
        <v>9940.279407</v>
      </c>
      <c r="DQ2">
        <v>3899.046781</v>
      </c>
      <c r="DR2">
        <v>3286.0889360000001</v>
      </c>
      <c r="DS2">
        <v>8625.7829469999997</v>
      </c>
      <c r="DT2">
        <v>18688.460457000001</v>
      </c>
      <c r="DU2">
        <v>27712.449970000001</v>
      </c>
      <c r="DV2">
        <v>13402.544022</v>
      </c>
      <c r="DW2">
        <v>5713.6269359999997</v>
      </c>
      <c r="DX2">
        <v>6247.5506480000004</v>
      </c>
      <c r="DY2">
        <v>84482.248762000003</v>
      </c>
      <c r="DZ2">
        <v>50693.410408000003</v>
      </c>
      <c r="EA2">
        <v>22117.875486000001</v>
      </c>
      <c r="EB2">
        <v>10875.669956</v>
      </c>
      <c r="EC2">
        <v>13059.892229999999</v>
      </c>
      <c r="ED2">
        <v>14053.129586999999</v>
      </c>
      <c r="EE2">
        <v>36085.050320000002</v>
      </c>
      <c r="EF2">
        <v>10408.506659999999</v>
      </c>
      <c r="EG2">
        <v>90825.997191000002</v>
      </c>
      <c r="EH2">
        <v>6343.7482529999997</v>
      </c>
      <c r="EI2">
        <v>84482.248762000003</v>
      </c>
      <c r="EJ2">
        <v>39822.513422999997</v>
      </c>
      <c r="EK2">
        <v>44659.735435000002</v>
      </c>
      <c r="EL2">
        <v>53725.301090000001</v>
      </c>
      <c r="EM2">
        <v>37100.696075</v>
      </c>
    </row>
    <row r="3" spans="1:143" x14ac:dyDescent="0.25">
      <c r="A3" t="s">
        <v>158</v>
      </c>
      <c r="B3">
        <v>202750</v>
      </c>
      <c r="C3">
        <v>31492</v>
      </c>
      <c r="D3">
        <v>140347</v>
      </c>
      <c r="E3">
        <v>6591</v>
      </c>
      <c r="F3">
        <v>1284</v>
      </c>
      <c r="G3">
        <v>20140</v>
      </c>
      <c r="H3">
        <v>774</v>
      </c>
      <c r="I3">
        <v>983</v>
      </c>
      <c r="J3">
        <v>1139</v>
      </c>
      <c r="K3">
        <v>176040</v>
      </c>
      <c r="L3">
        <v>24305</v>
      </c>
      <c r="M3">
        <v>125963</v>
      </c>
      <c r="N3">
        <v>5186</v>
      </c>
      <c r="O3">
        <v>1125</v>
      </c>
      <c r="P3">
        <v>17248</v>
      </c>
      <c r="Q3">
        <v>606</v>
      </c>
      <c r="R3">
        <v>806</v>
      </c>
      <c r="S3">
        <v>801</v>
      </c>
      <c r="T3">
        <v>163529.38136299999</v>
      </c>
      <c r="U3">
        <v>21959.557463000001</v>
      </c>
      <c r="V3">
        <v>119325.11350599999</v>
      </c>
      <c r="W3">
        <v>5668.6902380000001</v>
      </c>
      <c r="X3">
        <v>13877.206113</v>
      </c>
      <c r="Y3">
        <v>498.42856999999998</v>
      </c>
      <c r="Z3">
        <v>1276.3415849999999</v>
      </c>
      <c r="AA3">
        <v>874.32760299999995</v>
      </c>
      <c r="AB3">
        <v>163412.08462800001</v>
      </c>
      <c r="AC3">
        <v>21920.908317000001</v>
      </c>
      <c r="AD3">
        <v>119359.335142</v>
      </c>
      <c r="AE3">
        <v>5740.3485970000002</v>
      </c>
      <c r="AF3">
        <v>13827.55625</v>
      </c>
      <c r="AG3">
        <v>484.49999400000002</v>
      </c>
      <c r="AH3">
        <v>1264.4359489999999</v>
      </c>
      <c r="AI3">
        <v>815.00000799999998</v>
      </c>
      <c r="AJ3">
        <v>164333.72554499999</v>
      </c>
      <c r="AK3">
        <v>22071.982985999999</v>
      </c>
      <c r="AL3">
        <v>119642.673585</v>
      </c>
      <c r="AM3">
        <v>5330.1874299999999</v>
      </c>
      <c r="AN3">
        <v>12000.707434</v>
      </c>
      <c r="AO3">
        <v>518.75335299999995</v>
      </c>
      <c r="AP3">
        <v>556.99496799999997</v>
      </c>
      <c r="AQ3">
        <v>3122.5410689999999</v>
      </c>
      <c r="AR3">
        <v>5990.7770090000004</v>
      </c>
      <c r="AS3">
        <v>166008.06069099999</v>
      </c>
      <c r="AT3">
        <v>22116.043753999998</v>
      </c>
      <c r="AU3">
        <v>119479.06398599999</v>
      </c>
      <c r="AV3">
        <v>5369.8188469999996</v>
      </c>
      <c r="AW3">
        <v>11962.11463</v>
      </c>
      <c r="AX3">
        <v>517.52381800000001</v>
      </c>
      <c r="AY3">
        <v>543.59322699999996</v>
      </c>
      <c r="AZ3">
        <v>3121.1648289999998</v>
      </c>
      <c r="BA3">
        <v>6019.902298</v>
      </c>
      <c r="BB3">
        <v>119589.99202799999</v>
      </c>
      <c r="BC3">
        <v>12501.871869000001</v>
      </c>
      <c r="BD3">
        <v>5360.8346030000002</v>
      </c>
      <c r="BE3">
        <v>1240.0568020000001</v>
      </c>
      <c r="BF3">
        <v>94062.133939000007</v>
      </c>
      <c r="BG3">
        <v>2599.1842259999999</v>
      </c>
      <c r="BH3">
        <v>11230.793159999999</v>
      </c>
      <c r="BI3">
        <v>96832.311461000005</v>
      </c>
      <c r="BJ3">
        <v>9429.869643</v>
      </c>
      <c r="BK3">
        <v>3900.041099</v>
      </c>
      <c r="BL3">
        <v>959.80651899999998</v>
      </c>
      <c r="BM3">
        <v>77678.999658000001</v>
      </c>
      <c r="BN3">
        <v>2040.773357</v>
      </c>
      <c r="BO3">
        <v>8471.1246919999994</v>
      </c>
      <c r="BP3">
        <v>122802.999983</v>
      </c>
      <c r="BQ3">
        <v>13512.515766</v>
      </c>
      <c r="BR3">
        <v>5617.6097790000003</v>
      </c>
      <c r="BS3">
        <v>1266.6799140000001</v>
      </c>
      <c r="BT3">
        <v>97194.364698000005</v>
      </c>
      <c r="BU3">
        <v>2921.485279</v>
      </c>
      <c r="BV3">
        <v>12138.68381</v>
      </c>
      <c r="BW3">
        <v>84544.527103999993</v>
      </c>
      <c r="BX3">
        <v>7836.0707700000003</v>
      </c>
      <c r="BY3">
        <v>3238.2743049999999</v>
      </c>
      <c r="BZ3">
        <v>803.21228099999996</v>
      </c>
      <c r="CA3">
        <v>69265.190166</v>
      </c>
      <c r="CB3">
        <v>1922.6999069999999</v>
      </c>
      <c r="CC3">
        <v>7039.3690589999997</v>
      </c>
      <c r="CD3">
        <v>209941.802635</v>
      </c>
      <c r="CE3">
        <v>38106.585190999998</v>
      </c>
      <c r="CF3">
        <v>131000.097427</v>
      </c>
      <c r="CG3">
        <v>40835.120181999999</v>
      </c>
      <c r="CH3">
        <v>30230.106081999998</v>
      </c>
      <c r="CI3">
        <v>3633.3451279999999</v>
      </c>
      <c r="CJ3">
        <v>4374.3966090000004</v>
      </c>
      <c r="CK3">
        <v>1452.3532210000001</v>
      </c>
      <c r="CL3">
        <v>1462.3982570000001</v>
      </c>
      <c r="CM3">
        <v>3216.4069380000001</v>
      </c>
      <c r="CN3">
        <v>28810.976610000002</v>
      </c>
      <c r="CO3">
        <v>2014.0616709999999</v>
      </c>
      <c r="CP3">
        <v>174882.52278299999</v>
      </c>
      <c r="CQ3">
        <v>35059.279860000002</v>
      </c>
      <c r="CR3">
        <v>17910.946394999999</v>
      </c>
      <c r="CS3">
        <v>17148.333411</v>
      </c>
      <c r="CT3">
        <v>200524.21726500001</v>
      </c>
      <c r="CU3">
        <v>153080.38505099999</v>
      </c>
      <c r="CV3">
        <v>22725.043782000001</v>
      </c>
      <c r="CW3">
        <v>10981.527824999999</v>
      </c>
      <c r="CX3">
        <v>13737.260665</v>
      </c>
      <c r="CY3">
        <v>14661.144333</v>
      </c>
      <c r="CZ3">
        <v>151277.85437399999</v>
      </c>
      <c r="DA3">
        <v>8471.2724639999997</v>
      </c>
      <c r="DB3">
        <v>54276.821485</v>
      </c>
      <c r="DC3">
        <v>51185.584794000002</v>
      </c>
      <c r="DD3">
        <v>37344.175843999998</v>
      </c>
      <c r="DE3">
        <v>50567.320247000003</v>
      </c>
      <c r="DF3">
        <v>2809.4082859999999</v>
      </c>
      <c r="DG3">
        <v>20568.406070000001</v>
      </c>
      <c r="DH3">
        <v>27189.505922</v>
      </c>
      <c r="DI3">
        <v>183414.59248699999</v>
      </c>
      <c r="DJ3">
        <v>112582.183858</v>
      </c>
      <c r="DK3">
        <v>13562.929292999999</v>
      </c>
      <c r="DL3">
        <v>362.99043499999999</v>
      </c>
      <c r="DM3">
        <v>4656.1085169999997</v>
      </c>
      <c r="DN3">
        <v>7221.6847289999996</v>
      </c>
      <c r="DO3">
        <v>2517.4148759999998</v>
      </c>
      <c r="DP3">
        <v>8608.0186269999995</v>
      </c>
      <c r="DQ3">
        <v>4143.739791</v>
      </c>
      <c r="DR3">
        <v>2935.130862</v>
      </c>
      <c r="DS3">
        <v>9643.4161029999996</v>
      </c>
      <c r="DT3">
        <v>21963.680831000001</v>
      </c>
      <c r="DU3">
        <v>24711.910796</v>
      </c>
      <c r="DV3">
        <v>15686.839328</v>
      </c>
      <c r="DW3">
        <v>5054.0635990000001</v>
      </c>
      <c r="DX3">
        <v>5077.1853419999998</v>
      </c>
      <c r="DY3">
        <v>87130.345585000003</v>
      </c>
      <c r="DZ3">
        <v>39985.702474999998</v>
      </c>
      <c r="EA3">
        <v>14800.968015</v>
      </c>
      <c r="EB3">
        <v>12570.329629</v>
      </c>
      <c r="EC3">
        <v>13918.415485</v>
      </c>
      <c r="ED3">
        <v>14235.600109000001</v>
      </c>
      <c r="EE3">
        <v>34093.766371999998</v>
      </c>
      <c r="EF3">
        <v>12312.234017000001</v>
      </c>
      <c r="EG3">
        <v>98078.396856000007</v>
      </c>
      <c r="EH3">
        <v>10948.051272000001</v>
      </c>
      <c r="EI3">
        <v>87130.345585000003</v>
      </c>
      <c r="EJ3">
        <v>51360.543914000002</v>
      </c>
      <c r="EK3">
        <v>35769.801608000002</v>
      </c>
      <c r="EL3">
        <v>45761.356333999996</v>
      </c>
      <c r="EM3">
        <v>52317.040523000003</v>
      </c>
    </row>
    <row r="4" spans="1:143" x14ac:dyDescent="0.25">
      <c r="A4" t="s">
        <v>159</v>
      </c>
      <c r="B4">
        <v>204208</v>
      </c>
      <c r="C4">
        <v>92349</v>
      </c>
      <c r="D4">
        <v>77118</v>
      </c>
      <c r="E4">
        <v>17083</v>
      </c>
      <c r="F4">
        <v>1409</v>
      </c>
      <c r="G4">
        <v>13415</v>
      </c>
      <c r="H4">
        <v>742</v>
      </c>
      <c r="I4">
        <v>609</v>
      </c>
      <c r="J4">
        <v>1483</v>
      </c>
      <c r="K4">
        <v>164008</v>
      </c>
      <c r="L4">
        <v>63027</v>
      </c>
      <c r="M4">
        <v>72116</v>
      </c>
      <c r="N4">
        <v>13903</v>
      </c>
      <c r="O4">
        <v>1270</v>
      </c>
      <c r="P4">
        <v>11477</v>
      </c>
      <c r="Q4">
        <v>620</v>
      </c>
      <c r="R4">
        <v>498</v>
      </c>
      <c r="S4">
        <v>1097</v>
      </c>
      <c r="T4">
        <v>146475.47601000001</v>
      </c>
      <c r="U4">
        <v>45139.221769999996</v>
      </c>
      <c r="V4">
        <v>74933.819059999994</v>
      </c>
      <c r="W4">
        <v>12978.141078000001</v>
      </c>
      <c r="X4">
        <v>10302.590413</v>
      </c>
      <c r="Y4">
        <v>570.57142399999998</v>
      </c>
      <c r="Z4">
        <v>1327.5644150000001</v>
      </c>
      <c r="AA4">
        <v>1152.864998</v>
      </c>
      <c r="AB4">
        <v>146187.30649700001</v>
      </c>
      <c r="AC4">
        <v>45285.407195</v>
      </c>
      <c r="AD4">
        <v>74791.029376000006</v>
      </c>
      <c r="AE4">
        <v>12916.266694</v>
      </c>
      <c r="AF4">
        <v>10314.374368000001</v>
      </c>
      <c r="AG4">
        <v>544.50000599999998</v>
      </c>
      <c r="AH4">
        <v>1295.230763</v>
      </c>
      <c r="AI4">
        <v>1040.4999869999999</v>
      </c>
      <c r="AJ4">
        <v>146248.88114799999</v>
      </c>
      <c r="AK4">
        <v>44854.293968999998</v>
      </c>
      <c r="AL4">
        <v>74585.672082999998</v>
      </c>
      <c r="AM4">
        <v>13197.213506</v>
      </c>
      <c r="AN4">
        <v>9562.2590070000006</v>
      </c>
      <c r="AO4">
        <v>605.55442600000003</v>
      </c>
      <c r="AP4">
        <v>808.12178800000004</v>
      </c>
      <c r="AQ4">
        <v>8928.1578559999998</v>
      </c>
      <c r="AR4">
        <v>5548.5596649999998</v>
      </c>
      <c r="AS4">
        <v>149294.98755200001</v>
      </c>
      <c r="AT4">
        <v>44917.784653000002</v>
      </c>
      <c r="AU4">
        <v>74565.375339999999</v>
      </c>
      <c r="AV4">
        <v>13220.291842000001</v>
      </c>
      <c r="AW4">
        <v>9598.672681</v>
      </c>
      <c r="AX4">
        <v>604.35347200000001</v>
      </c>
      <c r="AY4">
        <v>816.16751699999998</v>
      </c>
      <c r="AZ4">
        <v>8258.0325649999995</v>
      </c>
      <c r="BA4">
        <v>5572.3420329999999</v>
      </c>
      <c r="BB4">
        <v>108058.99333100001</v>
      </c>
      <c r="BC4">
        <v>32324.452981999999</v>
      </c>
      <c r="BD4">
        <v>3592.2428190000001</v>
      </c>
      <c r="BE4">
        <v>1299.3372710000001</v>
      </c>
      <c r="BF4">
        <v>59927.452210000003</v>
      </c>
      <c r="BG4">
        <v>9081.2676439999996</v>
      </c>
      <c r="BH4">
        <v>29037.991212000001</v>
      </c>
      <c r="BI4">
        <v>82258.976293999993</v>
      </c>
      <c r="BJ4">
        <v>22593.243330000001</v>
      </c>
      <c r="BK4">
        <v>2691.5212240000001</v>
      </c>
      <c r="BL4">
        <v>985.54657499999996</v>
      </c>
      <c r="BM4">
        <v>48507.320807999997</v>
      </c>
      <c r="BN4">
        <v>6372.0703899999999</v>
      </c>
      <c r="BO4">
        <v>20296.164073</v>
      </c>
      <c r="BP4">
        <v>113642.999986</v>
      </c>
      <c r="BQ4">
        <v>35184.486098000001</v>
      </c>
      <c r="BR4">
        <v>3824.5054249999998</v>
      </c>
      <c r="BS4">
        <v>1455.744856</v>
      </c>
      <c r="BT4">
        <v>62480.550971999997</v>
      </c>
      <c r="BU4">
        <v>9880.8125450000007</v>
      </c>
      <c r="BV4">
        <v>31607.241697000001</v>
      </c>
      <c r="BW4">
        <v>70135.837323999993</v>
      </c>
      <c r="BX4">
        <v>17191.543648999999</v>
      </c>
      <c r="BY4">
        <v>2303.6801949999999</v>
      </c>
      <c r="BZ4">
        <v>857.389363</v>
      </c>
      <c r="CA4">
        <v>44106.011473999999</v>
      </c>
      <c r="CB4">
        <v>5664.2634479999997</v>
      </c>
      <c r="CC4">
        <v>15443.660986000001</v>
      </c>
      <c r="CD4">
        <v>211575.987188</v>
      </c>
      <c r="CE4">
        <v>40288.160435999998</v>
      </c>
      <c r="CF4">
        <v>140281.00212700001</v>
      </c>
      <c r="CG4">
        <v>31006.824648000002</v>
      </c>
      <c r="CH4">
        <v>21147.935152999999</v>
      </c>
      <c r="CI4">
        <v>2300.2927789999999</v>
      </c>
      <c r="CJ4">
        <v>3758.60979</v>
      </c>
      <c r="CK4">
        <v>698.34475099999997</v>
      </c>
      <c r="CL4">
        <v>632.56597099999999</v>
      </c>
      <c r="CM4">
        <v>3327.9355340000002</v>
      </c>
      <c r="CN4">
        <v>84616.565350000004</v>
      </c>
      <c r="CO4">
        <v>1020.36371</v>
      </c>
      <c r="CP4">
        <v>159145.470654</v>
      </c>
      <c r="CQ4">
        <v>52430.516173000004</v>
      </c>
      <c r="CR4">
        <v>22046.488300000001</v>
      </c>
      <c r="CS4">
        <v>30384.02795</v>
      </c>
      <c r="CT4">
        <v>199271.599586</v>
      </c>
      <c r="CU4">
        <v>109945.638473</v>
      </c>
      <c r="CV4">
        <v>72292.858443000005</v>
      </c>
      <c r="CW4">
        <v>8450.3699980000001</v>
      </c>
      <c r="CX4">
        <v>8582.7323589999996</v>
      </c>
      <c r="CY4">
        <v>34352.145429999997</v>
      </c>
      <c r="CZ4">
        <v>152959.54369200001</v>
      </c>
      <c r="DA4">
        <v>27556.395653</v>
      </c>
      <c r="DB4">
        <v>64527.068224000002</v>
      </c>
      <c r="DC4">
        <v>37404.301089000001</v>
      </c>
      <c r="DD4">
        <v>23471.778627</v>
      </c>
      <c r="DE4">
        <v>46458.403164000003</v>
      </c>
      <c r="DF4">
        <v>3232.8937770000002</v>
      </c>
      <c r="DG4">
        <v>24481.407675999999</v>
      </c>
      <c r="DH4">
        <v>18744.101782000002</v>
      </c>
      <c r="DI4">
        <v>179281.04680800001</v>
      </c>
      <c r="DJ4">
        <v>113130.568327</v>
      </c>
      <c r="DK4">
        <v>12151.117487</v>
      </c>
      <c r="DL4">
        <v>602.20497999999998</v>
      </c>
      <c r="DM4">
        <v>6218.4007780000002</v>
      </c>
      <c r="DN4">
        <v>7005.254414</v>
      </c>
      <c r="DO4">
        <v>1937.1516349999999</v>
      </c>
      <c r="DP4">
        <v>10224.824527000001</v>
      </c>
      <c r="DQ4">
        <v>4412.9803179999999</v>
      </c>
      <c r="DR4">
        <v>2479.3666870000002</v>
      </c>
      <c r="DS4">
        <v>6449.3972000000003</v>
      </c>
      <c r="DT4">
        <v>20661.209876000001</v>
      </c>
      <c r="DU4">
        <v>22893.083474999999</v>
      </c>
      <c r="DV4">
        <v>18302.343055000001</v>
      </c>
      <c r="DW4">
        <v>7200.5124230000001</v>
      </c>
      <c r="DX4">
        <v>4743.8389010000001</v>
      </c>
      <c r="DY4">
        <v>87675.570045999993</v>
      </c>
      <c r="DZ4">
        <v>38729.891365000003</v>
      </c>
      <c r="EA4">
        <v>16633.430817</v>
      </c>
      <c r="EB4">
        <v>19223.754147</v>
      </c>
      <c r="EC4">
        <v>19995.988945000001</v>
      </c>
      <c r="ED4">
        <v>15592.390396000001</v>
      </c>
      <c r="EE4">
        <v>27236.636188</v>
      </c>
      <c r="EF4">
        <v>5626.8002450000004</v>
      </c>
      <c r="EG4">
        <v>96280.074890999997</v>
      </c>
      <c r="EH4">
        <v>8604.5049130000007</v>
      </c>
      <c r="EI4">
        <v>87675.570045999993</v>
      </c>
      <c r="EJ4">
        <v>64456.797591000002</v>
      </c>
      <c r="EK4">
        <v>23218.772369999999</v>
      </c>
      <c r="EL4">
        <v>37039.895323999997</v>
      </c>
      <c r="EM4">
        <v>59240.179571000001</v>
      </c>
    </row>
    <row r="5" spans="1:143" x14ac:dyDescent="0.25">
      <c r="A5" t="s">
        <v>160</v>
      </c>
      <c r="B5">
        <v>200590</v>
      </c>
      <c r="C5">
        <v>91236</v>
      </c>
      <c r="D5">
        <v>24817</v>
      </c>
      <c r="E5">
        <v>35419</v>
      </c>
      <c r="F5">
        <v>738</v>
      </c>
      <c r="G5">
        <v>43723</v>
      </c>
      <c r="H5">
        <v>1753</v>
      </c>
      <c r="I5">
        <v>467</v>
      </c>
      <c r="J5">
        <v>2437</v>
      </c>
      <c r="K5">
        <v>142992</v>
      </c>
      <c r="L5">
        <v>58098</v>
      </c>
      <c r="M5">
        <v>21987</v>
      </c>
      <c r="N5">
        <v>25274</v>
      </c>
      <c r="O5">
        <v>617</v>
      </c>
      <c r="P5">
        <v>34029</v>
      </c>
      <c r="Q5">
        <v>1322</v>
      </c>
      <c r="R5">
        <v>311</v>
      </c>
      <c r="S5">
        <v>1354</v>
      </c>
      <c r="T5">
        <v>127743.975294</v>
      </c>
      <c r="U5">
        <v>45052.613235999997</v>
      </c>
      <c r="V5">
        <v>23781.624243999999</v>
      </c>
      <c r="W5">
        <v>26218.104401000001</v>
      </c>
      <c r="X5">
        <v>29482.249388</v>
      </c>
      <c r="Y5">
        <v>947.11215800000002</v>
      </c>
      <c r="Z5">
        <v>522.94910400000003</v>
      </c>
      <c r="AA5">
        <v>1750.6441400000001</v>
      </c>
      <c r="AB5">
        <v>127323.39238200001</v>
      </c>
      <c r="AC5">
        <v>45195.494035999996</v>
      </c>
      <c r="AD5">
        <v>23594.166289000001</v>
      </c>
      <c r="AE5">
        <v>26180.033847999999</v>
      </c>
      <c r="AF5">
        <v>29573.210283</v>
      </c>
      <c r="AG5">
        <v>932.82141899999999</v>
      </c>
      <c r="AH5">
        <v>508.83332799999999</v>
      </c>
      <c r="AI5">
        <v>1338.833349</v>
      </c>
      <c r="AJ5">
        <v>128140.744749</v>
      </c>
      <c r="AK5">
        <v>45158.803530999998</v>
      </c>
      <c r="AL5">
        <v>24134.049415000001</v>
      </c>
      <c r="AM5">
        <v>26335.517637000001</v>
      </c>
      <c r="AN5">
        <v>28836.040934000001</v>
      </c>
      <c r="AO5">
        <v>973.40148999999997</v>
      </c>
      <c r="AP5">
        <v>1039.1755459999999</v>
      </c>
      <c r="AQ5">
        <v>11565.691816</v>
      </c>
      <c r="AR5">
        <v>5650.8601580000004</v>
      </c>
      <c r="AS5">
        <v>131989.357173</v>
      </c>
      <c r="AT5">
        <v>45533.275785999998</v>
      </c>
      <c r="AU5">
        <v>23564.043167</v>
      </c>
      <c r="AV5">
        <v>26236.407016000001</v>
      </c>
      <c r="AW5">
        <v>28973.282435000001</v>
      </c>
      <c r="AX5">
        <v>960.95736499999998</v>
      </c>
      <c r="AY5">
        <v>1042.8290460000001</v>
      </c>
      <c r="AZ5">
        <v>11343.665145999999</v>
      </c>
      <c r="BA5">
        <v>5678.5622800000001</v>
      </c>
      <c r="BB5">
        <v>90751.991941</v>
      </c>
      <c r="BC5">
        <v>36932.212764999997</v>
      </c>
      <c r="BD5">
        <v>4801.2794590000003</v>
      </c>
      <c r="BE5">
        <v>4722.7497750000002</v>
      </c>
      <c r="BF5">
        <v>20520.226372000001</v>
      </c>
      <c r="BG5">
        <v>23272.030707000002</v>
      </c>
      <c r="BH5">
        <v>33177.275121999999</v>
      </c>
      <c r="BI5">
        <v>61800.635935999999</v>
      </c>
      <c r="BJ5">
        <v>25230.727104000001</v>
      </c>
      <c r="BK5">
        <v>3058.8625099999999</v>
      </c>
      <c r="BL5">
        <v>3299.2896350000001</v>
      </c>
      <c r="BM5">
        <v>14452.580771999999</v>
      </c>
      <c r="BN5">
        <v>15444.945969</v>
      </c>
      <c r="BO5">
        <v>22665.492044999999</v>
      </c>
      <c r="BP5">
        <v>98501.000702000005</v>
      </c>
      <c r="BQ5">
        <v>41530.264515000003</v>
      </c>
      <c r="BR5">
        <v>5501.0304530000003</v>
      </c>
      <c r="BS5">
        <v>5164.106554</v>
      </c>
      <c r="BT5">
        <v>24040.118742999999</v>
      </c>
      <c r="BU5">
        <v>26922.127733000001</v>
      </c>
      <c r="BV5">
        <v>37307.838022999997</v>
      </c>
      <c r="BW5">
        <v>49319.331471999998</v>
      </c>
      <c r="BX5">
        <v>18915.566465</v>
      </c>
      <c r="BY5">
        <v>2638.321387</v>
      </c>
      <c r="BZ5">
        <v>2615.6771290000001</v>
      </c>
      <c r="CA5">
        <v>13468.855034</v>
      </c>
      <c r="CB5">
        <v>14053.13718</v>
      </c>
      <c r="CC5">
        <v>16992.400555</v>
      </c>
      <c r="CD5">
        <v>215661.22576299999</v>
      </c>
      <c r="CE5">
        <v>59959.156237000003</v>
      </c>
      <c r="CF5">
        <v>120518.189316</v>
      </c>
      <c r="CG5">
        <v>35183.880652</v>
      </c>
      <c r="CH5">
        <v>23740.477267999999</v>
      </c>
      <c r="CI5">
        <v>2977.9979079999998</v>
      </c>
      <c r="CJ5">
        <v>23718.346501</v>
      </c>
      <c r="CK5">
        <v>598.26968599999998</v>
      </c>
      <c r="CL5">
        <v>449.42482200000001</v>
      </c>
      <c r="CM5">
        <v>8570.0379009999997</v>
      </c>
      <c r="CN5">
        <v>94025.212694999995</v>
      </c>
      <c r="CO5">
        <v>851.48458200000005</v>
      </c>
      <c r="CP5">
        <v>142587.69493699999</v>
      </c>
      <c r="CQ5">
        <v>73073.530966999999</v>
      </c>
      <c r="CR5">
        <v>36149.080243999997</v>
      </c>
      <c r="CS5">
        <v>36924.450506000001</v>
      </c>
      <c r="CT5">
        <v>200778.41346899999</v>
      </c>
      <c r="CU5">
        <v>84422.686568000005</v>
      </c>
      <c r="CV5">
        <v>77273.280008000002</v>
      </c>
      <c r="CW5">
        <v>32132.477546999999</v>
      </c>
      <c r="CX5">
        <v>6949.9698680000001</v>
      </c>
      <c r="CY5">
        <v>49940.119121999996</v>
      </c>
      <c r="CZ5">
        <v>136267.678055</v>
      </c>
      <c r="DA5">
        <v>34810.990285</v>
      </c>
      <c r="DB5">
        <v>77522.813710000002</v>
      </c>
      <c r="DC5">
        <v>18256.892833999998</v>
      </c>
      <c r="DD5">
        <v>5676.9815609999996</v>
      </c>
      <c r="DE5">
        <v>63301.194248</v>
      </c>
      <c r="DF5">
        <v>3365.1069990000001</v>
      </c>
      <c r="DG5">
        <v>39660.587593999997</v>
      </c>
      <c r="DH5">
        <v>20275.499586999998</v>
      </c>
      <c r="DI5">
        <v>167491.46765000001</v>
      </c>
      <c r="DJ5">
        <v>95247.979112999994</v>
      </c>
      <c r="DK5">
        <v>13632.236684</v>
      </c>
      <c r="DL5">
        <v>581.49438899999996</v>
      </c>
      <c r="DM5">
        <v>6227.6453739999997</v>
      </c>
      <c r="DN5">
        <v>7160.8660010000003</v>
      </c>
      <c r="DO5">
        <v>1505.048577</v>
      </c>
      <c r="DP5">
        <v>10847.820553</v>
      </c>
      <c r="DQ5">
        <v>4821.5960750000004</v>
      </c>
      <c r="DR5">
        <v>1593.253113</v>
      </c>
      <c r="DS5">
        <v>4151.3386769999997</v>
      </c>
      <c r="DT5">
        <v>10906.303287999999</v>
      </c>
      <c r="DU5">
        <v>19107.034093999999</v>
      </c>
      <c r="DV5">
        <v>15436.816634000001</v>
      </c>
      <c r="DW5">
        <v>7080.2123979999997</v>
      </c>
      <c r="DX5">
        <v>5828.5497880000003</v>
      </c>
      <c r="DY5">
        <v>60704.982129999997</v>
      </c>
      <c r="DZ5">
        <v>45935.134883999999</v>
      </c>
      <c r="EA5">
        <v>20576.723193000002</v>
      </c>
      <c r="EB5">
        <v>13545.639144999999</v>
      </c>
      <c r="EC5">
        <v>15534.255714000001</v>
      </c>
      <c r="ED5">
        <v>11690.92858</v>
      </c>
      <c r="EE5">
        <v>18323.639233000002</v>
      </c>
      <c r="EF5">
        <v>1610.51947</v>
      </c>
      <c r="EG5">
        <v>63985.163149</v>
      </c>
      <c r="EH5">
        <v>3280.1808529999998</v>
      </c>
      <c r="EI5">
        <v>60704.982129999997</v>
      </c>
      <c r="EJ5">
        <v>32439.772166999999</v>
      </c>
      <c r="EK5">
        <v>28265.209809</v>
      </c>
      <c r="EL5">
        <v>42940.118186</v>
      </c>
      <c r="EM5">
        <v>21045.044915999999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Template</vt:lpstr>
      <vt:lpstr>Sheet1</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Johnson</dc:creator>
  <cp:lastModifiedBy>Justin Levitt</cp:lastModifiedBy>
  <cp:lastPrinted>2016-01-27T07:05:56Z</cp:lastPrinted>
  <dcterms:created xsi:type="dcterms:W3CDTF">2014-03-30T18:17:10Z</dcterms:created>
  <dcterms:modified xsi:type="dcterms:W3CDTF">2021-07-07T07:43:09Z</dcterms:modified>
</cp:coreProperties>
</file>