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Roseville City\kit\"/>
    </mc:Choice>
  </mc:AlternateContent>
  <xr:revisionPtr revIDLastSave="0" documentId="13_ncr:1_{57BA298F-4A32-4A7D-B5B0-AB729017D8C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Assignments!$B$5:$H$5</definedName>
    <definedName name="_xlnm.Print_Area" localSheetId="1">Assignments!$B$4:$T$150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9" i="1" l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T157" i="1"/>
  <c r="G26" i="2" l="1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8" i="2"/>
  <c r="F8" i="2"/>
  <c r="E8" i="2"/>
  <c r="D8" i="2"/>
  <c r="C8" i="2"/>
  <c r="I8" i="2"/>
  <c r="H13" i="2" l="1"/>
  <c r="H15" i="2"/>
  <c r="H19" i="2"/>
  <c r="H25" i="2"/>
  <c r="H10" i="2"/>
  <c r="H12" i="2"/>
  <c r="H14" i="2"/>
  <c r="H16" i="2"/>
  <c r="H20" i="2"/>
  <c r="H22" i="2"/>
  <c r="H18" i="2"/>
  <c r="H24" i="2"/>
  <c r="H26" i="2"/>
  <c r="H8" i="2"/>
  <c r="H11" i="2"/>
  <c r="H17" i="2"/>
  <c r="H21" i="2"/>
  <c r="H23" i="2"/>
  <c r="N2" i="1" l="1"/>
  <c r="N7" i="2"/>
  <c r="N21" i="2" l="1"/>
  <c r="N18" i="2"/>
  <c r="N17" i="2"/>
  <c r="N25" i="2"/>
  <c r="N16" i="2"/>
  <c r="N24" i="2"/>
  <c r="N15" i="2"/>
  <c r="N12" i="2"/>
  <c r="N20" i="2"/>
  <c r="N22" i="2"/>
  <c r="N26" i="2"/>
  <c r="N10" i="2"/>
  <c r="N13" i="2"/>
  <c r="N11" i="2"/>
  <c r="L7" i="2" l="1"/>
  <c r="M7" i="2"/>
  <c r="H2" i="1" l="1"/>
  <c r="K2" i="1"/>
  <c r="M22" i="2"/>
  <c r="L16" i="2"/>
  <c r="L18" i="2"/>
  <c r="L15" i="2"/>
  <c r="L22" i="2"/>
  <c r="L26" i="2"/>
  <c r="M18" i="2"/>
  <c r="M15" i="2"/>
  <c r="M26" i="2"/>
  <c r="L20" i="2"/>
  <c r="M17" i="2"/>
  <c r="L17" i="2"/>
  <c r="L21" i="2"/>
  <c r="L25" i="2"/>
  <c r="M21" i="2"/>
  <c r="M20" i="2"/>
  <c r="M24" i="2"/>
  <c r="M16" i="2"/>
  <c r="M25" i="2"/>
  <c r="L24" i="2"/>
  <c r="M13" i="2"/>
  <c r="L10" i="2"/>
  <c r="M10" i="2"/>
  <c r="M12" i="2"/>
  <c r="L12" i="2"/>
  <c r="L13" i="2"/>
  <c r="L11" i="2"/>
  <c r="M11" i="2"/>
  <c r="G9" i="2"/>
  <c r="N9" i="2" l="1"/>
  <c r="O2" i="1"/>
  <c r="E9" i="2"/>
  <c r="F9" i="2"/>
  <c r="K7" i="2"/>
  <c r="J7" i="2"/>
  <c r="M9" i="2" l="1"/>
  <c r="L2" i="1"/>
  <c r="L9" i="2"/>
  <c r="I2" i="1"/>
  <c r="P17" i="2"/>
  <c r="J17" i="2" l="1"/>
  <c r="K12" i="2"/>
  <c r="J12" i="2"/>
  <c r="K17" i="2"/>
  <c r="P22" i="2"/>
  <c r="P26" i="2"/>
  <c r="P25" i="2"/>
  <c r="P24" i="2"/>
  <c r="P18" i="2"/>
  <c r="P16" i="2"/>
  <c r="P15" i="2"/>
  <c r="P10" i="2" l="1"/>
  <c r="P12" i="2"/>
  <c r="K10" i="2"/>
  <c r="J10" i="2"/>
  <c r="P20" i="2"/>
  <c r="P21" i="2"/>
  <c r="K16" i="2"/>
  <c r="J20" i="2"/>
  <c r="K11" i="2"/>
  <c r="K20" i="2"/>
  <c r="J15" i="2"/>
  <c r="J13" i="2"/>
  <c r="J18" i="2"/>
  <c r="J11" i="2"/>
  <c r="J16" i="2"/>
  <c r="J25" i="2"/>
  <c r="J24" i="2"/>
  <c r="K18" i="2"/>
  <c r="J21" i="2"/>
  <c r="K22" i="2"/>
  <c r="B2" i="1"/>
  <c r="K13" i="2"/>
  <c r="J22" i="2"/>
  <c r="E2" i="1"/>
  <c r="K26" i="2"/>
  <c r="K21" i="2"/>
  <c r="P11" i="2"/>
  <c r="P13" i="2"/>
  <c r="K25" i="2"/>
  <c r="K24" i="2"/>
  <c r="J26" i="2"/>
  <c r="K15" i="2"/>
  <c r="O10" i="2" l="1"/>
  <c r="O12" i="2"/>
  <c r="O17" i="2"/>
  <c r="O18" i="2"/>
  <c r="O22" i="2"/>
  <c r="O13" i="2"/>
  <c r="O16" i="2"/>
  <c r="C9" i="2"/>
  <c r="D9" i="2"/>
  <c r="O21" i="2"/>
  <c r="O24" i="2"/>
  <c r="O15" i="2"/>
  <c r="O26" i="2"/>
  <c r="O20" i="2"/>
  <c r="O11" i="2"/>
  <c r="O25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<sst xmlns="http://schemas.openxmlformats.org/spreadsheetml/2006/main" count="82" uniqueCount="60">
  <si>
    <t>NH Wht</t>
  </si>
  <si>
    <t>Sums by District Assigned</t>
  </si>
  <si>
    <t>enter your name here</t>
  </si>
  <si>
    <t>Unassigned</t>
  </si>
  <si>
    <t>Total</t>
  </si>
  <si>
    <t>Instructions for Use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</si>
  <si>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</si>
  <si>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</si>
  <si>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</si>
  <si>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</si>
  <si>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</si>
  <si>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</si>
  <si>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</si>
  <si>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</si>
  <si>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</si>
  <si>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</si>
  <si>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</si>
  <si>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</si>
  <si>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</si>
  <si>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</si>
  <si>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</si>
  <si>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</si>
  <si>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</si>
  <si>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</si>
  <si>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</si>
  <si>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</si>
  <si>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</si>
  <si>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</si>
  <si>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</si>
  <si>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</si>
  <si>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</si>
  <si>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</si>
  <si>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</si>
  <si>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</si>
  <si>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</si>
  <si>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</si>
  <si>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</si>
  <si>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</si>
  <si>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</si>
  <si>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</si>
  <si>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</si>
  <si>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</si>
  <si>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</si>
  <si>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</si>
  <si>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</si>
  <si>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</si>
  <si>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</si>
  <si>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</si>
  <si>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Nov. 2016 Registration</t>
  </si>
  <si>
    <t>Nov. 2016 Voters</t>
  </si>
  <si>
    <t>D5:</t>
  </si>
  <si>
    <t>other</t>
  </si>
  <si>
    <t>Other</t>
  </si>
  <si>
    <t>2) On the "Assignments" worksheet tab, enter the letter for the district (1, 2, 3, 4 or 5) where you wish to assign</t>
  </si>
  <si>
    <t>When complete, please email this file to Roseville@NDCresearch.com</t>
  </si>
  <si>
    <t>District (1-5)</t>
  </si>
  <si>
    <t>Nov. 2018 Registration</t>
  </si>
  <si>
    <t>Nov. 2018 Voters</t>
  </si>
  <si>
    <t>City of Roseville 2019 Public Participation Kit</t>
  </si>
  <si>
    <t>a given population unit. Then check the results of your assignments on the "Results" worksheet tab, which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</si>
</sst>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9" fillId="0" borderId="22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7" fillId="0" borderId="38" xfId="0" applyFont="1" applyBorder="1" applyAlignment="1">
      <alignment horizont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8" x14ac:dyDescent="0.25">
      <c r="A1" s="1" t="s">
        <v>5</v>
      </c>
    </row>
    <row r="3" spans="1:8" x14ac:dyDescent="0.25">
      <c r="A3" s="2" t="s">
        <v>6</v>
      </c>
    </row>
    <row r="5" spans="1:8" x14ac:dyDescent="0.25">
      <c r="A5" s="2" t="s">
        <v>7</v>
      </c>
    </row>
    <row r="6" spans="1:8" x14ac:dyDescent="0.25">
      <c r="A6" s="2" t="s">
        <v>8</v>
      </c>
    </row>
    <row r="7" spans="1:8" x14ac:dyDescent="0.25">
      <c r="A7" s="2" t="s">
        <v>53</v>
      </c>
    </row>
    <row r="8" spans="1:8" x14ac:dyDescent="0.25">
      <c r="B8" s="2" t="s">
        <v>59</v>
      </c>
    </row>
    <row r="9" spans="1:8" x14ac:dyDescent="0.25">
      <c r="B9" s="2" t="s">
        <v>9</v>
      </c>
    </row>
    <row r="11" spans="1:8" x14ac:dyDescent="0.25">
      <c r="A11" s="1" t="s">
        <v>10</v>
      </c>
      <c r="B11" s="2" t="s">
        <v>11</v>
      </c>
    </row>
    <row r="12" spans="1:8" x14ac:dyDescent="0.25">
      <c r="B12" s="2" t="s">
        <v>12</v>
      </c>
      <c r="G12" s="3" t="s">
        <v>13</v>
      </c>
      <c r="H12" s="2" t="s">
        <v>14</v>
      </c>
    </row>
    <row r="14" spans="1:8" x14ac:dyDescent="0.25">
      <c r="A14" s="1" t="s">
        <v>15</v>
      </c>
    </row>
    <row r="15" spans="1:8" x14ac:dyDescent="0.25">
      <c r="B15" s="2" t="s">
        <v>54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5.7109375" style="36" bestFit="1" customWidth="1"/>
    <col min="3" max="5" width="6.28515625" style="36" customWidth="1"/>
    <col min="6" max="6" width="6.28515625" style="36" bestFit="1" customWidth="1"/>
    <col min="7" max="7" width="6.28515625" style="42" customWidth="1"/>
    <col min="8" max="10" width="6.28515625" style="36" customWidth="1"/>
    <col min="11" max="11" width="5.42578125" style="36" customWidth="1"/>
    <col min="12" max="12" width="6.28515625" style="42" customWidth="1"/>
    <col min="13" max="20" width="6.28515625" style="36" customWidth="1"/>
    <col min="21" max="21" width="6.85546875" style="5"/>
    <col min="22" max="22" width="3.42578125" style="5" bestFit="1" customWidth="1"/>
    <col min="23" max="24" width="6.5703125" style="5" customWidth="1"/>
    <col min="25" max="25" width="3.5703125" style="5" customWidth="1"/>
    <col min="26" max="27" width="6.5703125" style="5" customWidth="1"/>
    <col min="28" max="28" width="3.5703125" style="5" customWidth="1"/>
    <col min="29" max="30" width="6.5703125" style="5" customWidth="1"/>
    <col min="31" max="31" width="3.5703125" style="5" customWidth="1"/>
    <col min="32" max="33" width="6.5703125" style="5" customWidth="1"/>
    <col min="34" max="16384" width="6.85546875" style="5"/>
  </cols>
  <sheetData>
    <row r="1" spans="1:20" ht="12.6" customHeight="1" thickBot="1" x14ac:dyDescent="0.25">
      <c r="A1" s="82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5"/>
      <c r="Q1" s="5"/>
      <c r="R1" s="5"/>
      <c r="S1" s="5"/>
      <c r="T1" s="5"/>
    </row>
    <row r="2" spans="1:20" ht="12.75" thickBot="1" x14ac:dyDescent="0.25">
      <c r="A2" s="39" t="s">
        <v>39</v>
      </c>
      <c r="B2" s="37">
        <f>Results!$C$8</f>
        <v>0</v>
      </c>
      <c r="C2" s="37">
        <f>Results!$C$9</f>
        <v>-23761.4</v>
      </c>
      <c r="D2" s="39" t="s">
        <v>38</v>
      </c>
      <c r="E2" s="37">
        <f>Results!$D$8</f>
        <v>0</v>
      </c>
      <c r="F2" s="37">
        <f>Results!$D$9</f>
        <v>-23761.4</v>
      </c>
      <c r="G2" s="39" t="s">
        <v>40</v>
      </c>
      <c r="H2" s="37">
        <f>Results!$E$8</f>
        <v>0</v>
      </c>
      <c r="I2" s="37">
        <f>Results!$E$9</f>
        <v>-23761.4</v>
      </c>
      <c r="J2" s="39" t="s">
        <v>41</v>
      </c>
      <c r="K2" s="37">
        <f>Results!$F$8</f>
        <v>0</v>
      </c>
      <c r="L2" s="38">
        <f>Results!$F$9</f>
        <v>-23761.4</v>
      </c>
      <c r="M2" s="39" t="s">
        <v>50</v>
      </c>
      <c r="N2" s="37">
        <f>Results!$G$8</f>
        <v>0</v>
      </c>
      <c r="O2" s="38">
        <f>Results!$G$9</f>
        <v>-23761.4</v>
      </c>
      <c r="P2" s="5"/>
      <c r="Q2" s="5"/>
      <c r="R2" s="5"/>
      <c r="S2" s="5"/>
      <c r="T2" s="5"/>
    </row>
    <row r="3" spans="1:20" x14ac:dyDescent="0.2">
      <c r="G3" s="36"/>
      <c r="L3" s="36"/>
    </row>
    <row r="4" spans="1:20" ht="13.5" customHeight="1" x14ac:dyDescent="0.2">
      <c r="A4" s="51"/>
      <c r="B4" s="62" t="s">
        <v>44</v>
      </c>
      <c r="C4" s="78" t="s">
        <v>17</v>
      </c>
      <c r="D4" s="79"/>
      <c r="E4" s="79"/>
      <c r="F4" s="79"/>
      <c r="G4" s="79"/>
      <c r="H4" s="80" t="s">
        <v>22</v>
      </c>
      <c r="I4" s="79"/>
      <c r="J4" s="79"/>
      <c r="K4" s="79"/>
      <c r="L4" s="79"/>
      <c r="M4" s="79" t="s">
        <v>48</v>
      </c>
      <c r="N4" s="79"/>
      <c r="O4" s="79"/>
      <c r="P4" s="79"/>
      <c r="Q4" s="80" t="s">
        <v>49</v>
      </c>
      <c r="R4" s="79"/>
      <c r="S4" s="79"/>
      <c r="T4" s="81"/>
    </row>
    <row r="5" spans="1:20" s="4" customFormat="1" ht="24" x14ac:dyDescent="0.2">
      <c r="A5" s="58" t="s">
        <v>55</v>
      </c>
      <c r="B5" s="59" t="s">
        <v>45</v>
      </c>
      <c r="C5" s="63" t="s">
        <v>16</v>
      </c>
      <c r="D5" s="64" t="s">
        <v>21</v>
      </c>
      <c r="E5" s="60" t="s">
        <v>0</v>
      </c>
      <c r="F5" s="60" t="s">
        <v>47</v>
      </c>
      <c r="G5" s="65" t="s">
        <v>19</v>
      </c>
      <c r="H5" s="66" t="s">
        <v>23</v>
      </c>
      <c r="I5" s="60" t="s">
        <v>24</v>
      </c>
      <c r="J5" s="60" t="s">
        <v>25</v>
      </c>
      <c r="K5" s="60" t="s">
        <v>47</v>
      </c>
      <c r="L5" s="65" t="s">
        <v>26</v>
      </c>
      <c r="M5" s="60" t="s">
        <v>23</v>
      </c>
      <c r="N5" s="60" t="s">
        <v>27</v>
      </c>
      <c r="O5" s="61" t="s">
        <v>28</v>
      </c>
      <c r="P5" s="61" t="s">
        <v>51</v>
      </c>
      <c r="Q5" s="58" t="s">
        <v>23</v>
      </c>
      <c r="R5" s="61" t="s">
        <v>27</v>
      </c>
      <c r="S5" s="61" t="s">
        <v>28</v>
      </c>
      <c r="T5" s="67" t="s">
        <v>51</v>
      </c>
    </row>
    <row r="6" spans="1:20" x14ac:dyDescent="0.2">
      <c r="A6" s="52"/>
      <c r="B6" s="40">
        <v>1</v>
      </c>
      <c r="C6" s="55">
        <v>8</v>
      </c>
      <c r="D6" s="40">
        <v>0</v>
      </c>
      <c r="E6" s="40">
        <v>8</v>
      </c>
      <c r="F6" s="40">
        <v>0</v>
      </c>
      <c r="G6" s="56">
        <v>0</v>
      </c>
      <c r="H6" s="55">
        <v>3.2929029999999999</v>
      </c>
      <c r="I6" s="40">
        <v>0</v>
      </c>
      <c r="J6" s="40">
        <v>3.2929029999999999</v>
      </c>
      <c r="K6" s="40">
        <v>0</v>
      </c>
      <c r="L6" s="56">
        <v>0</v>
      </c>
      <c r="M6" s="40">
        <v>4</v>
      </c>
      <c r="N6" s="40">
        <v>0.73849900000000002</v>
      </c>
      <c r="O6" s="41">
        <v>0.13658500000000001</v>
      </c>
      <c r="P6" s="41">
        <v>3.1249159999999998</v>
      </c>
      <c r="Q6" s="57">
        <v>2.2634150000000002</v>
      </c>
      <c r="R6" s="41">
        <v>0.39096999999999998</v>
      </c>
      <c r="S6" s="41">
        <v>3.9024000000000003E-2</v>
      </c>
      <c r="T6" s="53">
        <v>1.8334210000000002</v>
      </c>
    </row>
    <row r="7" spans="1:20" x14ac:dyDescent="0.2">
      <c r="A7" s="54"/>
      <c r="B7" s="40">
        <v>2</v>
      </c>
      <c r="C7" s="55">
        <v>890</v>
      </c>
      <c r="D7" s="40">
        <v>62</v>
      </c>
      <c r="E7" s="40">
        <v>565</v>
      </c>
      <c r="F7" s="40">
        <v>41</v>
      </c>
      <c r="G7" s="56">
        <v>205</v>
      </c>
      <c r="H7" s="55">
        <v>959.82278799999995</v>
      </c>
      <c r="I7" s="40">
        <v>74.817518000000007</v>
      </c>
      <c r="J7" s="40">
        <v>622.35872099999995</v>
      </c>
      <c r="K7" s="40">
        <v>34.090910000000001</v>
      </c>
      <c r="L7" s="56">
        <v>215.214483</v>
      </c>
      <c r="M7" s="40">
        <v>3176</v>
      </c>
      <c r="N7" s="40">
        <v>425.42756200000002</v>
      </c>
      <c r="O7" s="41">
        <v>192.867467</v>
      </c>
      <c r="P7" s="41">
        <v>2557.7049710000001</v>
      </c>
      <c r="Q7" s="57">
        <v>2354.9010600000001</v>
      </c>
      <c r="R7" s="41">
        <v>288.96092399999998</v>
      </c>
      <c r="S7" s="41">
        <v>126.654162</v>
      </c>
      <c r="T7" s="53">
        <v>1939.2859740000001</v>
      </c>
    </row>
    <row r="8" spans="1:20" x14ac:dyDescent="0.2">
      <c r="A8" s="54"/>
      <c r="B8" s="40">
        <v>3</v>
      </c>
      <c r="C8" s="55">
        <v>0</v>
      </c>
      <c r="D8" s="40">
        <v>0</v>
      </c>
      <c r="E8" s="40">
        <v>0</v>
      </c>
      <c r="F8" s="40">
        <v>0</v>
      </c>
      <c r="G8" s="56">
        <v>0</v>
      </c>
      <c r="H8" s="55">
        <v>0</v>
      </c>
      <c r="I8" s="40">
        <v>0</v>
      </c>
      <c r="J8" s="40">
        <v>0</v>
      </c>
      <c r="K8" s="40">
        <v>0</v>
      </c>
      <c r="L8" s="56">
        <v>0</v>
      </c>
      <c r="M8" s="40">
        <v>0</v>
      </c>
      <c r="N8" s="40">
        <v>0</v>
      </c>
      <c r="O8" s="41">
        <v>0</v>
      </c>
      <c r="P8" s="41">
        <v>0</v>
      </c>
      <c r="Q8" s="57">
        <v>0</v>
      </c>
      <c r="R8" s="41">
        <v>0</v>
      </c>
      <c r="S8" s="41">
        <v>0</v>
      </c>
      <c r="T8" s="53">
        <v>0</v>
      </c>
    </row>
    <row r="9" spans="1:20" x14ac:dyDescent="0.2">
      <c r="A9" s="54"/>
      <c r="B9" s="40">
        <v>4</v>
      </c>
      <c r="C9" s="55">
        <v>7</v>
      </c>
      <c r="D9" s="40">
        <v>3</v>
      </c>
      <c r="E9" s="40">
        <v>3</v>
      </c>
      <c r="F9" s="40">
        <v>0</v>
      </c>
      <c r="G9" s="56">
        <v>0</v>
      </c>
      <c r="H9" s="55">
        <v>11.229905</v>
      </c>
      <c r="I9" s="40">
        <v>4.676094</v>
      </c>
      <c r="J9" s="40">
        <v>5.762581</v>
      </c>
      <c r="K9" s="40">
        <v>0</v>
      </c>
      <c r="L9" s="56">
        <v>0.79122999999999999</v>
      </c>
      <c r="M9" s="40">
        <v>6.5</v>
      </c>
      <c r="N9" s="40">
        <v>1.4193020000000001</v>
      </c>
      <c r="O9" s="41">
        <v>0</v>
      </c>
      <c r="P9" s="41">
        <v>5.0806979999999999</v>
      </c>
      <c r="Q9" s="57">
        <v>3.6666669999999999</v>
      </c>
      <c r="R9" s="41">
        <v>0.10204100000000001</v>
      </c>
      <c r="S9" s="41">
        <v>0</v>
      </c>
      <c r="T9" s="53">
        <v>3.5646260000000001</v>
      </c>
    </row>
    <row r="10" spans="1:20" x14ac:dyDescent="0.2">
      <c r="A10" s="52"/>
      <c r="B10" s="40">
        <v>5</v>
      </c>
      <c r="C10" s="55">
        <v>795</v>
      </c>
      <c r="D10" s="40">
        <v>124</v>
      </c>
      <c r="E10" s="40">
        <v>501</v>
      </c>
      <c r="F10" s="40">
        <v>41</v>
      </c>
      <c r="G10" s="56">
        <v>102</v>
      </c>
      <c r="H10" s="55">
        <v>847.29708100000005</v>
      </c>
      <c r="I10" s="40">
        <v>142.15328</v>
      </c>
      <c r="J10" s="40">
        <v>548.26839299999995</v>
      </c>
      <c r="K10" s="40">
        <v>35.714289000000001</v>
      </c>
      <c r="L10" s="56">
        <v>99.694941999999998</v>
      </c>
      <c r="M10" s="40">
        <v>216</v>
      </c>
      <c r="N10" s="40">
        <v>28.146519000000001</v>
      </c>
      <c r="O10" s="41">
        <v>15.485002</v>
      </c>
      <c r="P10" s="41">
        <v>172.36847899999998</v>
      </c>
      <c r="Q10" s="57">
        <v>156.54697400000001</v>
      </c>
      <c r="R10" s="41">
        <v>19.612179000000001</v>
      </c>
      <c r="S10" s="41">
        <v>10.431181</v>
      </c>
      <c r="T10" s="53">
        <v>126.50361400000001</v>
      </c>
    </row>
    <row r="11" spans="1:20" x14ac:dyDescent="0.2">
      <c r="A11" s="54"/>
      <c r="B11" s="40">
        <v>6</v>
      </c>
      <c r="C11" s="55">
        <v>631</v>
      </c>
      <c r="D11" s="40">
        <v>57</v>
      </c>
      <c r="E11" s="40">
        <v>397</v>
      </c>
      <c r="F11" s="40">
        <v>26</v>
      </c>
      <c r="G11" s="56">
        <v>128</v>
      </c>
      <c r="H11" s="55">
        <v>847.07811100000004</v>
      </c>
      <c r="I11" s="40">
        <v>86.040148000000002</v>
      </c>
      <c r="J11" s="40">
        <v>566.37935200000004</v>
      </c>
      <c r="K11" s="40">
        <v>32.467531999999999</v>
      </c>
      <c r="L11" s="56">
        <v>142.42135200000001</v>
      </c>
      <c r="M11" s="40">
        <v>470</v>
      </c>
      <c r="N11" s="40">
        <v>62.490181999999997</v>
      </c>
      <c r="O11" s="41">
        <v>21.293244999999999</v>
      </c>
      <c r="P11" s="41">
        <v>386.21657299999998</v>
      </c>
      <c r="Q11" s="57">
        <v>344.17627700000003</v>
      </c>
      <c r="R11" s="41">
        <v>43.958610999999998</v>
      </c>
      <c r="S11" s="41">
        <v>13.550247000000001</v>
      </c>
      <c r="T11" s="53">
        <v>286.667419</v>
      </c>
    </row>
    <row r="12" spans="1:20" x14ac:dyDescent="0.2">
      <c r="A12" s="54"/>
      <c r="B12" s="40">
        <v>7</v>
      </c>
      <c r="C12" s="55">
        <v>210</v>
      </c>
      <c r="D12" s="40">
        <v>13</v>
      </c>
      <c r="E12" s="40">
        <v>114</v>
      </c>
      <c r="F12" s="40">
        <v>6</v>
      </c>
      <c r="G12" s="56">
        <v>73</v>
      </c>
      <c r="H12" s="55">
        <v>200.12652600000001</v>
      </c>
      <c r="I12" s="40">
        <v>22.445256000000001</v>
      </c>
      <c r="J12" s="40">
        <v>95.494198999999995</v>
      </c>
      <c r="K12" s="40">
        <v>8.1168829999999996</v>
      </c>
      <c r="L12" s="56">
        <v>68.045758000000006</v>
      </c>
      <c r="M12" s="40">
        <v>133</v>
      </c>
      <c r="N12" s="40">
        <v>18.052344999999999</v>
      </c>
      <c r="O12" s="41">
        <v>9.7933489999999992</v>
      </c>
      <c r="P12" s="41">
        <v>105.15430599999999</v>
      </c>
      <c r="Q12" s="57">
        <v>94.353127000000001</v>
      </c>
      <c r="R12" s="41">
        <v>11.605079</v>
      </c>
      <c r="S12" s="41">
        <v>5.370546</v>
      </c>
      <c r="T12" s="53">
        <v>77.377501999999993</v>
      </c>
    </row>
    <row r="13" spans="1:20" x14ac:dyDescent="0.2">
      <c r="A13" s="54"/>
      <c r="B13" s="40">
        <v>8</v>
      </c>
      <c r="C13" s="55">
        <v>372</v>
      </c>
      <c r="D13" s="40">
        <v>46</v>
      </c>
      <c r="E13" s="40">
        <v>237</v>
      </c>
      <c r="F13" s="40">
        <v>5</v>
      </c>
      <c r="G13" s="56">
        <v>79</v>
      </c>
      <c r="H13" s="55">
        <v>441.73083700000001</v>
      </c>
      <c r="I13" s="40">
        <v>57.983576999999997</v>
      </c>
      <c r="J13" s="40">
        <v>296.36129899999997</v>
      </c>
      <c r="K13" s="40">
        <v>4.8701299999999996</v>
      </c>
      <c r="L13" s="56">
        <v>79.122975999999994</v>
      </c>
      <c r="M13" s="40">
        <v>200</v>
      </c>
      <c r="N13" s="40">
        <v>25.957514</v>
      </c>
      <c r="O13" s="41">
        <v>16.860987000000002</v>
      </c>
      <c r="P13" s="41">
        <v>157.181499</v>
      </c>
      <c r="Q13" s="57">
        <v>144.75336300000001</v>
      </c>
      <c r="R13" s="41">
        <v>17.371566999999999</v>
      </c>
      <c r="S13" s="41">
        <v>12.017937</v>
      </c>
      <c r="T13" s="53">
        <v>115.36385900000001</v>
      </c>
    </row>
    <row r="14" spans="1:20" x14ac:dyDescent="0.2">
      <c r="A14" s="52"/>
      <c r="B14" s="40">
        <v>9</v>
      </c>
      <c r="C14" s="55">
        <v>215</v>
      </c>
      <c r="D14" s="40">
        <v>9</v>
      </c>
      <c r="E14" s="40">
        <v>195</v>
      </c>
      <c r="F14" s="40">
        <v>3</v>
      </c>
      <c r="G14" s="56">
        <v>7</v>
      </c>
      <c r="H14" s="55">
        <v>352.24287399999997</v>
      </c>
      <c r="I14" s="40">
        <v>16.833940999999999</v>
      </c>
      <c r="J14" s="40">
        <v>317.76516400000003</v>
      </c>
      <c r="K14" s="40">
        <v>4.8701299999999996</v>
      </c>
      <c r="L14" s="56">
        <v>11.077216</v>
      </c>
      <c r="M14" s="40">
        <v>183</v>
      </c>
      <c r="N14" s="40">
        <v>9.4411780000000007</v>
      </c>
      <c r="O14" s="41">
        <v>3.5882350000000001</v>
      </c>
      <c r="P14" s="41">
        <v>169.97058699999999</v>
      </c>
      <c r="Q14" s="57">
        <v>169.299465</v>
      </c>
      <c r="R14" s="41">
        <v>8.1702499999999993</v>
      </c>
      <c r="S14" s="41">
        <v>3.5882350000000001</v>
      </c>
      <c r="T14" s="53">
        <v>157.54097999999999</v>
      </c>
    </row>
    <row r="15" spans="1:20" x14ac:dyDescent="0.2">
      <c r="A15" s="54"/>
      <c r="B15" s="40">
        <v>10</v>
      </c>
      <c r="C15" s="55">
        <v>296</v>
      </c>
      <c r="D15" s="40">
        <v>14</v>
      </c>
      <c r="E15" s="40">
        <v>265</v>
      </c>
      <c r="F15" s="40">
        <v>5</v>
      </c>
      <c r="G15" s="56">
        <v>10</v>
      </c>
      <c r="H15" s="55">
        <v>490.76530100000002</v>
      </c>
      <c r="I15" s="40">
        <v>26.186132000000001</v>
      </c>
      <c r="J15" s="40">
        <v>436.30967500000003</v>
      </c>
      <c r="K15" s="40">
        <v>8.1168829999999996</v>
      </c>
      <c r="L15" s="56">
        <v>15.824595</v>
      </c>
      <c r="M15" s="40">
        <v>293</v>
      </c>
      <c r="N15" s="40">
        <v>15.116203000000001</v>
      </c>
      <c r="O15" s="41">
        <v>5.7450979999999996</v>
      </c>
      <c r="P15" s="41">
        <v>272.13869900000003</v>
      </c>
      <c r="Q15" s="57">
        <v>271.06417099999999</v>
      </c>
      <c r="R15" s="41">
        <v>13.081329999999999</v>
      </c>
      <c r="S15" s="41">
        <v>5.7450979999999996</v>
      </c>
      <c r="T15" s="53">
        <v>252.23774299999999</v>
      </c>
    </row>
    <row r="16" spans="1:20" x14ac:dyDescent="0.2">
      <c r="A16" s="54"/>
      <c r="B16" s="40">
        <v>11</v>
      </c>
      <c r="C16" s="55">
        <v>0</v>
      </c>
      <c r="D16" s="40">
        <v>0</v>
      </c>
      <c r="E16" s="40">
        <v>0</v>
      </c>
      <c r="F16" s="40">
        <v>0</v>
      </c>
      <c r="G16" s="56">
        <v>0</v>
      </c>
      <c r="H16" s="55">
        <v>0</v>
      </c>
      <c r="I16" s="40">
        <v>0</v>
      </c>
      <c r="J16" s="40">
        <v>0</v>
      </c>
      <c r="K16" s="40">
        <v>0</v>
      </c>
      <c r="L16" s="56">
        <v>0</v>
      </c>
      <c r="M16" s="40">
        <v>0</v>
      </c>
      <c r="N16" s="40">
        <v>0</v>
      </c>
      <c r="O16" s="41">
        <v>0</v>
      </c>
      <c r="P16" s="41">
        <v>0</v>
      </c>
      <c r="Q16" s="57">
        <v>0</v>
      </c>
      <c r="R16" s="41">
        <v>0</v>
      </c>
      <c r="S16" s="41">
        <v>0</v>
      </c>
      <c r="T16" s="53">
        <v>0</v>
      </c>
    </row>
    <row r="17" spans="1:20" x14ac:dyDescent="0.2">
      <c r="A17" s="54"/>
      <c r="B17" s="40">
        <v>12</v>
      </c>
      <c r="C17" s="55">
        <v>351</v>
      </c>
      <c r="D17" s="40">
        <v>44</v>
      </c>
      <c r="E17" s="40">
        <v>159</v>
      </c>
      <c r="F17" s="40">
        <v>12</v>
      </c>
      <c r="G17" s="56">
        <v>122</v>
      </c>
      <c r="H17" s="55">
        <v>215.287474</v>
      </c>
      <c r="I17" s="40">
        <v>20.574816999999999</v>
      </c>
      <c r="J17" s="40">
        <v>128.42322899999999</v>
      </c>
      <c r="K17" s="40">
        <v>9.7402599999999993</v>
      </c>
      <c r="L17" s="56">
        <v>52.221162999999997</v>
      </c>
      <c r="M17" s="40">
        <v>243</v>
      </c>
      <c r="N17" s="40">
        <v>31.538378999999999</v>
      </c>
      <c r="O17" s="41">
        <v>20.486098999999999</v>
      </c>
      <c r="P17" s="41">
        <v>190.97552200000001</v>
      </c>
      <c r="Q17" s="57">
        <v>175.875336</v>
      </c>
      <c r="R17" s="41">
        <v>21.106453999999999</v>
      </c>
      <c r="S17" s="41">
        <v>14.601794</v>
      </c>
      <c r="T17" s="53">
        <v>140.16708800000001</v>
      </c>
    </row>
    <row r="18" spans="1:20" x14ac:dyDescent="0.2">
      <c r="A18" s="52"/>
      <c r="B18" s="40">
        <v>13</v>
      </c>
      <c r="C18" s="55">
        <v>988</v>
      </c>
      <c r="D18" s="40">
        <v>98</v>
      </c>
      <c r="E18" s="40">
        <v>519</v>
      </c>
      <c r="F18" s="40">
        <v>19</v>
      </c>
      <c r="G18" s="56">
        <v>325</v>
      </c>
      <c r="H18" s="55">
        <v>1068.491166</v>
      </c>
      <c r="I18" s="40">
        <v>104.74452700000001</v>
      </c>
      <c r="J18" s="40">
        <v>596.01549199999999</v>
      </c>
      <c r="K18" s="40">
        <v>17.857142</v>
      </c>
      <c r="L18" s="56">
        <v>337.063874</v>
      </c>
      <c r="M18" s="40">
        <v>452</v>
      </c>
      <c r="N18" s="40">
        <v>58.507601000000001</v>
      </c>
      <c r="O18" s="41">
        <v>34.414738999999997</v>
      </c>
      <c r="P18" s="41">
        <v>359.07765999999998</v>
      </c>
      <c r="Q18" s="57">
        <v>328.37820599999998</v>
      </c>
      <c r="R18" s="41">
        <v>40.440297999999999</v>
      </c>
      <c r="S18" s="41">
        <v>23.728814</v>
      </c>
      <c r="T18" s="53">
        <v>264.20909399999999</v>
      </c>
    </row>
    <row r="19" spans="1:20" x14ac:dyDescent="0.2">
      <c r="A19" s="54"/>
      <c r="B19" s="40">
        <v>14</v>
      </c>
      <c r="C19" s="55">
        <v>179</v>
      </c>
      <c r="D19" s="40">
        <v>25</v>
      </c>
      <c r="E19" s="40">
        <v>95</v>
      </c>
      <c r="F19" s="40">
        <v>1</v>
      </c>
      <c r="G19" s="56">
        <v>52</v>
      </c>
      <c r="H19" s="55">
        <v>145.72871599999999</v>
      </c>
      <c r="I19" s="40">
        <v>20.574816999999999</v>
      </c>
      <c r="J19" s="40">
        <v>83.969036000000003</v>
      </c>
      <c r="K19" s="40">
        <v>1.6233770000000001</v>
      </c>
      <c r="L19" s="56">
        <v>39.561484999999998</v>
      </c>
      <c r="M19" s="40">
        <v>166</v>
      </c>
      <c r="N19" s="40">
        <v>21.460996999999999</v>
      </c>
      <c r="O19" s="41">
        <v>12.0181</v>
      </c>
      <c r="P19" s="41">
        <v>132.520903</v>
      </c>
      <c r="Q19" s="57">
        <v>120.806938</v>
      </c>
      <c r="R19" s="41">
        <v>15.05057</v>
      </c>
      <c r="S19" s="41">
        <v>8.1372549999999997</v>
      </c>
      <c r="T19" s="53">
        <v>97.619113000000013</v>
      </c>
    </row>
    <row r="20" spans="1:20" x14ac:dyDescent="0.2">
      <c r="A20" s="54"/>
      <c r="B20" s="40">
        <v>15</v>
      </c>
      <c r="C20" s="55">
        <v>235</v>
      </c>
      <c r="D20" s="40">
        <v>19</v>
      </c>
      <c r="E20" s="40">
        <v>131</v>
      </c>
      <c r="F20" s="40">
        <v>7</v>
      </c>
      <c r="G20" s="56">
        <v>65</v>
      </c>
      <c r="H20" s="55">
        <v>226.78813600000001</v>
      </c>
      <c r="I20" s="40">
        <v>16.833940999999999</v>
      </c>
      <c r="J20" s="40">
        <v>136.655483</v>
      </c>
      <c r="K20" s="40">
        <v>6.493506</v>
      </c>
      <c r="L20" s="56">
        <v>61.715916999999997</v>
      </c>
      <c r="M20" s="40">
        <v>138</v>
      </c>
      <c r="N20" s="40">
        <v>17.841069999999998</v>
      </c>
      <c r="O20" s="41">
        <v>9.9909499999999998</v>
      </c>
      <c r="P20" s="41">
        <v>110.16798</v>
      </c>
      <c r="Q20" s="57">
        <v>100.42986399999999</v>
      </c>
      <c r="R20" s="41">
        <v>12.511919000000001</v>
      </c>
      <c r="S20" s="41">
        <v>6.7647060000000003</v>
      </c>
      <c r="T20" s="53">
        <v>81.153238999999985</v>
      </c>
    </row>
    <row r="21" spans="1:20" x14ac:dyDescent="0.2">
      <c r="A21" s="54"/>
      <c r="B21" s="40">
        <v>16</v>
      </c>
      <c r="C21" s="55">
        <v>39</v>
      </c>
      <c r="D21" s="40">
        <v>1</v>
      </c>
      <c r="E21" s="40">
        <v>27</v>
      </c>
      <c r="F21" s="40">
        <v>4</v>
      </c>
      <c r="G21" s="56">
        <v>1</v>
      </c>
      <c r="H21" s="55">
        <v>49.196772000000003</v>
      </c>
      <c r="I21" s="40">
        <v>1.870438</v>
      </c>
      <c r="J21" s="40">
        <v>31.282581</v>
      </c>
      <c r="K21" s="40">
        <v>4.8701299999999996</v>
      </c>
      <c r="L21" s="56">
        <v>1.58246</v>
      </c>
      <c r="M21" s="40">
        <v>39</v>
      </c>
      <c r="N21" s="40">
        <v>4.9009520000000002</v>
      </c>
      <c r="O21" s="41">
        <v>2.738667</v>
      </c>
      <c r="P21" s="41">
        <v>31.360380999999997</v>
      </c>
      <c r="Q21" s="57">
        <v>27.698667</v>
      </c>
      <c r="R21" s="41">
        <v>3.1643940000000002</v>
      </c>
      <c r="S21" s="41">
        <v>1.5946670000000001</v>
      </c>
      <c r="T21" s="53">
        <v>22.939605999999998</v>
      </c>
    </row>
    <row r="22" spans="1:20" x14ac:dyDescent="0.2">
      <c r="A22" s="52"/>
      <c r="B22" s="40">
        <v>17</v>
      </c>
      <c r="C22" s="55">
        <v>243</v>
      </c>
      <c r="D22" s="40">
        <v>40</v>
      </c>
      <c r="E22" s="40">
        <v>138</v>
      </c>
      <c r="F22" s="40">
        <v>5</v>
      </c>
      <c r="G22" s="56">
        <v>59</v>
      </c>
      <c r="H22" s="55">
        <v>269.93786999999998</v>
      </c>
      <c r="I22" s="40">
        <v>46.760947999999999</v>
      </c>
      <c r="J22" s="40">
        <v>158.05936</v>
      </c>
      <c r="K22" s="40">
        <v>4.8701299999999996</v>
      </c>
      <c r="L22" s="56">
        <v>58.550998999999997</v>
      </c>
      <c r="M22" s="40">
        <v>93</v>
      </c>
      <c r="N22" s="40">
        <v>11.686885</v>
      </c>
      <c r="O22" s="41">
        <v>6.5306670000000002</v>
      </c>
      <c r="P22" s="41">
        <v>74.782448000000002</v>
      </c>
      <c r="Q22" s="57">
        <v>66.050667000000004</v>
      </c>
      <c r="R22" s="41">
        <v>7.5458629999999998</v>
      </c>
      <c r="S22" s="41">
        <v>3.802667</v>
      </c>
      <c r="T22" s="53">
        <v>54.702137000000008</v>
      </c>
    </row>
    <row r="23" spans="1:20" x14ac:dyDescent="0.2">
      <c r="A23" s="54"/>
      <c r="B23" s="40">
        <v>18</v>
      </c>
      <c r="C23" s="55">
        <v>2</v>
      </c>
      <c r="D23" s="40">
        <v>0</v>
      </c>
      <c r="E23" s="40">
        <v>2</v>
      </c>
      <c r="F23" s="40">
        <v>0</v>
      </c>
      <c r="G23" s="56">
        <v>0</v>
      </c>
      <c r="H23" s="55">
        <v>3.2929029999999999</v>
      </c>
      <c r="I23" s="40">
        <v>0</v>
      </c>
      <c r="J23" s="40">
        <v>3.2929029999999999</v>
      </c>
      <c r="K23" s="40">
        <v>0</v>
      </c>
      <c r="L23" s="56">
        <v>0</v>
      </c>
      <c r="M23" s="40">
        <v>4</v>
      </c>
      <c r="N23" s="40">
        <v>0.73849900000000002</v>
      </c>
      <c r="O23" s="41">
        <v>0.13658500000000001</v>
      </c>
      <c r="P23" s="41">
        <v>3.1249159999999998</v>
      </c>
      <c r="Q23" s="57">
        <v>2.2634150000000002</v>
      </c>
      <c r="R23" s="41">
        <v>0.39096999999999998</v>
      </c>
      <c r="S23" s="41">
        <v>3.9024000000000003E-2</v>
      </c>
      <c r="T23" s="53">
        <v>1.8334210000000002</v>
      </c>
    </row>
    <row r="24" spans="1:20" x14ac:dyDescent="0.2">
      <c r="A24" s="54"/>
      <c r="B24" s="40">
        <v>19</v>
      </c>
      <c r="C24" s="55">
        <v>0</v>
      </c>
      <c r="D24" s="40">
        <v>0</v>
      </c>
      <c r="E24" s="40">
        <v>0</v>
      </c>
      <c r="F24" s="40">
        <v>0</v>
      </c>
      <c r="G24" s="56">
        <v>0</v>
      </c>
      <c r="H24" s="55">
        <v>0</v>
      </c>
      <c r="I24" s="40">
        <v>0</v>
      </c>
      <c r="J24" s="40">
        <v>0</v>
      </c>
      <c r="K24" s="40">
        <v>0</v>
      </c>
      <c r="L24" s="56">
        <v>0</v>
      </c>
      <c r="M24" s="40">
        <v>0</v>
      </c>
      <c r="N24" s="40">
        <v>0</v>
      </c>
      <c r="O24" s="41">
        <v>0</v>
      </c>
      <c r="P24" s="41">
        <v>0</v>
      </c>
      <c r="Q24" s="57">
        <v>0</v>
      </c>
      <c r="R24" s="41">
        <v>0</v>
      </c>
      <c r="S24" s="41">
        <v>0</v>
      </c>
      <c r="T24" s="53">
        <v>0</v>
      </c>
    </row>
    <row r="25" spans="1:20" x14ac:dyDescent="0.2">
      <c r="A25" s="54"/>
      <c r="B25" s="40">
        <v>20</v>
      </c>
      <c r="C25" s="55">
        <v>62</v>
      </c>
      <c r="D25" s="40">
        <v>8</v>
      </c>
      <c r="E25" s="40">
        <v>47</v>
      </c>
      <c r="F25" s="40">
        <v>4</v>
      </c>
      <c r="G25" s="56">
        <v>2</v>
      </c>
      <c r="H25" s="55">
        <v>64.245591000000005</v>
      </c>
      <c r="I25" s="40">
        <v>5.1923079999999997</v>
      </c>
      <c r="J25" s="40">
        <v>47.766286000000001</v>
      </c>
      <c r="K25" s="40">
        <v>9</v>
      </c>
      <c r="L25" s="56">
        <v>2.2869959999999998</v>
      </c>
      <c r="M25" s="40">
        <v>108</v>
      </c>
      <c r="N25" s="40">
        <v>13.571866</v>
      </c>
      <c r="O25" s="41">
        <v>7.5839999999999996</v>
      </c>
      <c r="P25" s="41">
        <v>86.844133999999997</v>
      </c>
      <c r="Q25" s="57">
        <v>76.703999999999994</v>
      </c>
      <c r="R25" s="41">
        <v>8.7629370000000009</v>
      </c>
      <c r="S25" s="41">
        <v>4.4160000000000004</v>
      </c>
      <c r="T25" s="53">
        <v>63.525062999999989</v>
      </c>
    </row>
    <row r="26" spans="1:20" x14ac:dyDescent="0.2">
      <c r="A26" s="52"/>
      <c r="B26" s="40">
        <v>21</v>
      </c>
      <c r="C26" s="55">
        <v>819</v>
      </c>
      <c r="D26" s="40">
        <v>26</v>
      </c>
      <c r="E26" s="40">
        <v>766</v>
      </c>
      <c r="F26" s="40">
        <v>1</v>
      </c>
      <c r="G26" s="56">
        <v>20</v>
      </c>
      <c r="H26" s="55">
        <v>677.63784899999996</v>
      </c>
      <c r="I26" s="40">
        <v>32.5</v>
      </c>
      <c r="J26" s="40">
        <v>615.42769399999997</v>
      </c>
      <c r="K26" s="40">
        <v>10</v>
      </c>
      <c r="L26" s="56">
        <v>13.043478</v>
      </c>
      <c r="M26" s="40">
        <v>718</v>
      </c>
      <c r="N26" s="40">
        <v>32.977142999999998</v>
      </c>
      <c r="O26" s="41">
        <v>5.4571120000000004</v>
      </c>
      <c r="P26" s="41">
        <v>679.56574499999999</v>
      </c>
      <c r="Q26" s="57">
        <v>642.38002200000005</v>
      </c>
      <c r="R26" s="41">
        <v>30.373684000000001</v>
      </c>
      <c r="S26" s="41">
        <v>3.8979370000000002</v>
      </c>
      <c r="T26" s="53">
        <v>608.10840100000007</v>
      </c>
    </row>
    <row r="27" spans="1:20" x14ac:dyDescent="0.2">
      <c r="A27" s="54"/>
      <c r="B27" s="40">
        <v>22</v>
      </c>
      <c r="C27" s="55">
        <v>231</v>
      </c>
      <c r="D27" s="40">
        <v>6</v>
      </c>
      <c r="E27" s="40">
        <v>217</v>
      </c>
      <c r="F27" s="40">
        <v>2</v>
      </c>
      <c r="G27" s="56">
        <v>3</v>
      </c>
      <c r="H27" s="55">
        <v>207.36215999999999</v>
      </c>
      <c r="I27" s="40">
        <v>7.5</v>
      </c>
      <c r="J27" s="40">
        <v>174.572306</v>
      </c>
      <c r="K27" s="40">
        <v>20</v>
      </c>
      <c r="L27" s="56">
        <v>1.9565220000000001</v>
      </c>
      <c r="M27" s="40">
        <v>203</v>
      </c>
      <c r="N27" s="40">
        <v>9.3236209999999993</v>
      </c>
      <c r="O27" s="41">
        <v>1.542888</v>
      </c>
      <c r="P27" s="41">
        <v>192.13349099999999</v>
      </c>
      <c r="Q27" s="57">
        <v>181.619978</v>
      </c>
      <c r="R27" s="41">
        <v>8.5875459999999997</v>
      </c>
      <c r="S27" s="41">
        <v>1.102063</v>
      </c>
      <c r="T27" s="53">
        <v>171.93036900000001</v>
      </c>
    </row>
    <row r="28" spans="1:20" x14ac:dyDescent="0.2">
      <c r="A28" s="54"/>
      <c r="B28" s="40">
        <v>23</v>
      </c>
      <c r="C28" s="55">
        <v>374</v>
      </c>
      <c r="D28" s="40">
        <v>6</v>
      </c>
      <c r="E28" s="40">
        <v>353</v>
      </c>
      <c r="F28" s="40">
        <v>0</v>
      </c>
      <c r="G28" s="56">
        <v>11</v>
      </c>
      <c r="H28" s="55">
        <v>391.22898600000002</v>
      </c>
      <c r="I28" s="40">
        <v>25.000001000000001</v>
      </c>
      <c r="J28" s="40">
        <v>355.63421899999997</v>
      </c>
      <c r="K28" s="40">
        <v>0</v>
      </c>
      <c r="L28" s="56">
        <v>9.705883</v>
      </c>
      <c r="M28" s="40">
        <v>351</v>
      </c>
      <c r="N28" s="40">
        <v>12.472873999999999</v>
      </c>
      <c r="O28" s="41">
        <v>5.6039620000000001</v>
      </c>
      <c r="P28" s="41">
        <v>332.92316399999999</v>
      </c>
      <c r="Q28" s="57">
        <v>316.45839899999999</v>
      </c>
      <c r="R28" s="41">
        <v>10.394062</v>
      </c>
      <c r="S28" s="41">
        <v>5.2837100000000001</v>
      </c>
      <c r="T28" s="53">
        <v>300.78062699999998</v>
      </c>
    </row>
    <row r="29" spans="1:20" x14ac:dyDescent="0.2">
      <c r="A29" s="54"/>
      <c r="B29" s="40">
        <v>24</v>
      </c>
      <c r="C29" s="55">
        <v>343</v>
      </c>
      <c r="D29" s="40">
        <v>5</v>
      </c>
      <c r="E29" s="40">
        <v>325</v>
      </c>
      <c r="F29" s="40">
        <v>0</v>
      </c>
      <c r="G29" s="56">
        <v>6</v>
      </c>
      <c r="H29" s="55">
        <v>348.62254799999999</v>
      </c>
      <c r="I29" s="40">
        <v>20.833335000000002</v>
      </c>
      <c r="J29" s="40">
        <v>320.27286900000001</v>
      </c>
      <c r="K29" s="40">
        <v>0</v>
      </c>
      <c r="L29" s="56">
        <v>5.2941180000000001</v>
      </c>
      <c r="M29" s="40">
        <v>317</v>
      </c>
      <c r="N29" s="40">
        <v>13.464321</v>
      </c>
      <c r="O29" s="41">
        <v>6.2996819999999998</v>
      </c>
      <c r="P29" s="41">
        <v>297.235997</v>
      </c>
      <c r="Q29" s="57">
        <v>280.71383100000003</v>
      </c>
      <c r="R29" s="41">
        <v>11.220268000000001</v>
      </c>
      <c r="S29" s="41">
        <v>4.5357710000000004</v>
      </c>
      <c r="T29" s="53">
        <v>264.95779200000004</v>
      </c>
    </row>
    <row r="30" spans="1:20" x14ac:dyDescent="0.2">
      <c r="A30" s="52"/>
      <c r="B30" s="40">
        <v>25</v>
      </c>
      <c r="C30" s="55">
        <v>807</v>
      </c>
      <c r="D30" s="40">
        <v>34</v>
      </c>
      <c r="E30" s="40">
        <v>745</v>
      </c>
      <c r="F30" s="40">
        <v>9</v>
      </c>
      <c r="G30" s="56">
        <v>15</v>
      </c>
      <c r="H30" s="55">
        <v>809.64124600000002</v>
      </c>
      <c r="I30" s="40">
        <v>6.1538459999999997</v>
      </c>
      <c r="J30" s="40">
        <v>733.781521</v>
      </c>
      <c r="K30" s="40">
        <v>0</v>
      </c>
      <c r="L30" s="56">
        <v>39.705883</v>
      </c>
      <c r="M30" s="40">
        <v>1504</v>
      </c>
      <c r="N30" s="40">
        <v>78.853886000000003</v>
      </c>
      <c r="O30" s="41">
        <v>29.356497000000001</v>
      </c>
      <c r="P30" s="41">
        <v>1395.7896169999999</v>
      </c>
      <c r="Q30" s="57">
        <v>1321.599745</v>
      </c>
      <c r="R30" s="41">
        <v>64.709344999999999</v>
      </c>
      <c r="S30" s="41">
        <v>25.577998999999998</v>
      </c>
      <c r="T30" s="53">
        <v>1231.3124009999999</v>
      </c>
    </row>
    <row r="31" spans="1:20" x14ac:dyDescent="0.2">
      <c r="A31" s="52"/>
      <c r="B31" s="40">
        <v>26</v>
      </c>
      <c r="C31" s="55">
        <v>209</v>
      </c>
      <c r="D31" s="40">
        <v>7</v>
      </c>
      <c r="E31" s="40">
        <v>193</v>
      </c>
      <c r="F31" s="40">
        <v>0</v>
      </c>
      <c r="G31" s="56">
        <v>9</v>
      </c>
      <c r="H31" s="55">
        <v>216.54783599999999</v>
      </c>
      <c r="I31" s="40">
        <v>1.3461540000000001</v>
      </c>
      <c r="J31" s="40">
        <v>191.37815599999999</v>
      </c>
      <c r="K31" s="40">
        <v>0</v>
      </c>
      <c r="L31" s="56">
        <v>23.823529000000001</v>
      </c>
      <c r="M31" s="40">
        <v>166</v>
      </c>
      <c r="N31" s="40">
        <v>6.4667560000000002</v>
      </c>
      <c r="O31" s="41">
        <v>2.0332460000000001</v>
      </c>
      <c r="P31" s="41">
        <v>157.49999800000001</v>
      </c>
      <c r="Q31" s="57">
        <v>145.23184599999999</v>
      </c>
      <c r="R31" s="41">
        <v>5.4967420000000002</v>
      </c>
      <c r="S31" s="41">
        <v>1.8880140000000001</v>
      </c>
      <c r="T31" s="53">
        <v>137.84708999999998</v>
      </c>
    </row>
    <row r="32" spans="1:20" x14ac:dyDescent="0.2">
      <c r="A32" s="52"/>
      <c r="B32" s="40">
        <v>27</v>
      </c>
      <c r="C32" s="55">
        <v>266</v>
      </c>
      <c r="D32" s="40">
        <v>10</v>
      </c>
      <c r="E32" s="40">
        <v>243</v>
      </c>
      <c r="F32" s="40">
        <v>5</v>
      </c>
      <c r="G32" s="56">
        <v>8</v>
      </c>
      <c r="H32" s="55">
        <v>264.057547</v>
      </c>
      <c r="I32" s="40">
        <v>1.9230769999999999</v>
      </c>
      <c r="J32" s="40">
        <v>240.957999</v>
      </c>
      <c r="K32" s="40">
        <v>0</v>
      </c>
      <c r="L32" s="56">
        <v>21.176469999999998</v>
      </c>
      <c r="M32" s="40">
        <v>258</v>
      </c>
      <c r="N32" s="40">
        <v>10.050741</v>
      </c>
      <c r="O32" s="41">
        <v>3.1601050000000002</v>
      </c>
      <c r="P32" s="41">
        <v>244.78915400000002</v>
      </c>
      <c r="Q32" s="57">
        <v>225.72178500000001</v>
      </c>
      <c r="R32" s="41">
        <v>8.5431299999999997</v>
      </c>
      <c r="S32" s="41">
        <v>2.934383</v>
      </c>
      <c r="T32" s="53">
        <v>214.24427200000002</v>
      </c>
    </row>
    <row r="33" spans="1:20" x14ac:dyDescent="0.2">
      <c r="A33" s="52"/>
      <c r="B33" s="40">
        <v>28</v>
      </c>
      <c r="C33" s="55">
        <v>981</v>
      </c>
      <c r="D33" s="40">
        <v>28</v>
      </c>
      <c r="E33" s="40">
        <v>921</v>
      </c>
      <c r="F33" s="40">
        <v>5</v>
      </c>
      <c r="G33" s="56">
        <v>22</v>
      </c>
      <c r="H33" s="55">
        <v>735.19983000000002</v>
      </c>
      <c r="I33" s="40">
        <v>36.4</v>
      </c>
      <c r="J33" s="40">
        <v>687.79982500000006</v>
      </c>
      <c r="K33" s="40">
        <v>0</v>
      </c>
      <c r="L33" s="56">
        <v>11</v>
      </c>
      <c r="M33" s="40">
        <v>892</v>
      </c>
      <c r="N33" s="40">
        <v>37.886986999999998</v>
      </c>
      <c r="O33" s="41">
        <v>17.72655</v>
      </c>
      <c r="P33" s="41">
        <v>836.38646300000005</v>
      </c>
      <c r="Q33" s="57">
        <v>789.89507100000003</v>
      </c>
      <c r="R33" s="41">
        <v>31.572489000000001</v>
      </c>
      <c r="S33" s="41">
        <v>12.763116</v>
      </c>
      <c r="T33" s="53">
        <v>745.55946600000004</v>
      </c>
    </row>
    <row r="34" spans="1:20" x14ac:dyDescent="0.2">
      <c r="A34" s="52"/>
      <c r="B34" s="40">
        <v>29</v>
      </c>
      <c r="C34" s="55">
        <v>180</v>
      </c>
      <c r="D34" s="40">
        <v>5</v>
      </c>
      <c r="E34" s="40">
        <v>172</v>
      </c>
      <c r="F34" s="40">
        <v>2</v>
      </c>
      <c r="G34" s="56">
        <v>1</v>
      </c>
      <c r="H34" s="55">
        <v>175.011965</v>
      </c>
      <c r="I34" s="40">
        <v>9.5720729999999996</v>
      </c>
      <c r="J34" s="40">
        <v>164.55753799999999</v>
      </c>
      <c r="K34" s="40">
        <v>0</v>
      </c>
      <c r="L34" s="56">
        <v>0.88235300000000005</v>
      </c>
      <c r="M34" s="40">
        <v>182</v>
      </c>
      <c r="N34" s="40">
        <v>6.7323490000000001</v>
      </c>
      <c r="O34" s="41">
        <v>3.0549330000000001</v>
      </c>
      <c r="P34" s="41">
        <v>172.212718</v>
      </c>
      <c r="Q34" s="57">
        <v>163.476426</v>
      </c>
      <c r="R34" s="41">
        <v>5.6102910000000001</v>
      </c>
      <c r="S34" s="41">
        <v>2.7112620000000001</v>
      </c>
      <c r="T34" s="53">
        <v>155.15487300000001</v>
      </c>
    </row>
    <row r="35" spans="1:20" x14ac:dyDescent="0.2">
      <c r="A35" s="52"/>
      <c r="B35" s="40">
        <v>30</v>
      </c>
      <c r="C35" s="55">
        <v>711</v>
      </c>
      <c r="D35" s="40">
        <v>33</v>
      </c>
      <c r="E35" s="40">
        <v>655</v>
      </c>
      <c r="F35" s="40">
        <v>2</v>
      </c>
      <c r="G35" s="56">
        <v>16</v>
      </c>
      <c r="H35" s="55">
        <v>735.16505500000005</v>
      </c>
      <c r="I35" s="40">
        <v>44.594593000000003</v>
      </c>
      <c r="J35" s="40">
        <v>626.45280400000001</v>
      </c>
      <c r="K35" s="40">
        <v>0</v>
      </c>
      <c r="L35" s="56">
        <v>14.117648000000001</v>
      </c>
      <c r="M35" s="40">
        <v>637</v>
      </c>
      <c r="N35" s="40">
        <v>22.610627000000001</v>
      </c>
      <c r="O35" s="41">
        <v>10.155889999999999</v>
      </c>
      <c r="P35" s="41">
        <v>604.23348299999998</v>
      </c>
      <c r="Q35" s="57">
        <v>574.37201100000004</v>
      </c>
      <c r="R35" s="41">
        <v>18.842189000000001</v>
      </c>
      <c r="S35" s="41">
        <v>9.5916739999999994</v>
      </c>
      <c r="T35" s="53">
        <v>545.93814800000007</v>
      </c>
    </row>
    <row r="36" spans="1:20" x14ac:dyDescent="0.2">
      <c r="A36" s="52"/>
      <c r="B36" s="40">
        <v>31</v>
      </c>
      <c r="C36" s="55">
        <v>398</v>
      </c>
      <c r="D36" s="40">
        <v>73</v>
      </c>
      <c r="E36" s="40">
        <v>213</v>
      </c>
      <c r="F36" s="40">
        <v>25</v>
      </c>
      <c r="G36" s="56">
        <v>77</v>
      </c>
      <c r="H36" s="55">
        <v>267.229784</v>
      </c>
      <c r="I36" s="40">
        <v>33.23077</v>
      </c>
      <c r="J36" s="40">
        <v>166.41157699999999</v>
      </c>
      <c r="K36" s="40">
        <v>33</v>
      </c>
      <c r="L36" s="56">
        <v>28.587446</v>
      </c>
      <c r="M36" s="40">
        <v>2696</v>
      </c>
      <c r="N36" s="40">
        <v>295.74977799999999</v>
      </c>
      <c r="O36" s="41">
        <v>217.646703</v>
      </c>
      <c r="P36" s="41">
        <v>2182.6035190000002</v>
      </c>
      <c r="Q36" s="57">
        <v>1967.9499000000001</v>
      </c>
      <c r="R36" s="41">
        <v>200.72093699999999</v>
      </c>
      <c r="S36" s="41">
        <v>134.97867600000001</v>
      </c>
      <c r="T36" s="53">
        <v>1632.2502870000001</v>
      </c>
    </row>
    <row r="37" spans="1:20" x14ac:dyDescent="0.2">
      <c r="A37" s="52"/>
      <c r="B37" s="40">
        <v>32</v>
      </c>
      <c r="C37" s="55">
        <v>1076</v>
      </c>
      <c r="D37" s="40">
        <v>129</v>
      </c>
      <c r="E37" s="40">
        <v>804</v>
      </c>
      <c r="F37" s="40">
        <v>15</v>
      </c>
      <c r="G37" s="56">
        <v>117</v>
      </c>
      <c r="H37" s="55">
        <v>725.13060499999995</v>
      </c>
      <c r="I37" s="40">
        <v>73.161883000000003</v>
      </c>
      <c r="J37" s="40">
        <v>530.13299900000004</v>
      </c>
      <c r="K37" s="40">
        <v>4.2222220000000004</v>
      </c>
      <c r="L37" s="56">
        <v>112.158956</v>
      </c>
      <c r="M37" s="40">
        <v>652</v>
      </c>
      <c r="N37" s="40">
        <v>74.063205999999994</v>
      </c>
      <c r="O37" s="41">
        <v>22.000086</v>
      </c>
      <c r="P37" s="41">
        <v>555.93670799999995</v>
      </c>
      <c r="Q37" s="57">
        <v>476.02037799999999</v>
      </c>
      <c r="R37" s="41">
        <v>50.031509</v>
      </c>
      <c r="S37" s="41">
        <v>16.595677999999999</v>
      </c>
      <c r="T37" s="53">
        <v>409.393191</v>
      </c>
    </row>
    <row r="38" spans="1:20" x14ac:dyDescent="0.2">
      <c r="A38" s="52"/>
      <c r="B38" s="40">
        <v>33</v>
      </c>
      <c r="C38" s="55">
        <v>1321</v>
      </c>
      <c r="D38" s="40">
        <v>150</v>
      </c>
      <c r="E38" s="40">
        <v>850</v>
      </c>
      <c r="F38" s="40">
        <v>42</v>
      </c>
      <c r="G38" s="56">
        <v>262</v>
      </c>
      <c r="H38" s="55">
        <v>1350.1137799999999</v>
      </c>
      <c r="I38" s="40">
        <v>129.06021899999999</v>
      </c>
      <c r="J38" s="40">
        <v>890.73030300000005</v>
      </c>
      <c r="K38" s="40">
        <v>35.714286999999999</v>
      </c>
      <c r="L38" s="56">
        <v>276.93041199999999</v>
      </c>
      <c r="M38" s="40">
        <v>855</v>
      </c>
      <c r="N38" s="40">
        <v>116.663472</v>
      </c>
      <c r="O38" s="41">
        <v>65.667184000000006</v>
      </c>
      <c r="P38" s="41">
        <v>672.66934400000002</v>
      </c>
      <c r="Q38" s="57">
        <v>614.88363100000004</v>
      </c>
      <c r="R38" s="41">
        <v>77.529522999999998</v>
      </c>
      <c r="S38" s="41">
        <v>33.165244000000001</v>
      </c>
      <c r="T38" s="53">
        <v>504.18886399999997</v>
      </c>
    </row>
    <row r="39" spans="1:20" x14ac:dyDescent="0.2">
      <c r="A39" s="52"/>
      <c r="B39" s="40">
        <v>34</v>
      </c>
      <c r="C39" s="55">
        <v>694</v>
      </c>
      <c r="D39" s="40">
        <v>70</v>
      </c>
      <c r="E39" s="40">
        <v>490</v>
      </c>
      <c r="F39" s="40">
        <v>2</v>
      </c>
      <c r="G39" s="56">
        <v>125</v>
      </c>
      <c r="H39" s="55">
        <v>624.13643100000002</v>
      </c>
      <c r="I39" s="40">
        <v>52.979646000000002</v>
      </c>
      <c r="J39" s="40">
        <v>462.93605100000002</v>
      </c>
      <c r="K39" s="40">
        <v>4.6233769999999996</v>
      </c>
      <c r="L39" s="56">
        <v>103.597363</v>
      </c>
      <c r="M39" s="40">
        <v>507</v>
      </c>
      <c r="N39" s="40">
        <v>45.453522999999997</v>
      </c>
      <c r="O39" s="41">
        <v>36.748992999999999</v>
      </c>
      <c r="P39" s="41">
        <v>424.797484</v>
      </c>
      <c r="Q39" s="57">
        <v>390.62818800000002</v>
      </c>
      <c r="R39" s="41">
        <v>32.575024999999997</v>
      </c>
      <c r="S39" s="41">
        <v>24.499328999999999</v>
      </c>
      <c r="T39" s="53">
        <v>333.55383400000005</v>
      </c>
    </row>
    <row r="40" spans="1:20" x14ac:dyDescent="0.2">
      <c r="A40" s="52"/>
      <c r="B40" s="40">
        <v>35</v>
      </c>
      <c r="C40" s="55">
        <v>554</v>
      </c>
      <c r="D40" s="40">
        <v>19</v>
      </c>
      <c r="E40" s="40">
        <v>382</v>
      </c>
      <c r="F40" s="40">
        <v>18</v>
      </c>
      <c r="G40" s="56">
        <v>117</v>
      </c>
      <c r="H40" s="55">
        <v>627.55458399999998</v>
      </c>
      <c r="I40" s="40">
        <v>9.3461540000000003</v>
      </c>
      <c r="J40" s="40">
        <v>449.92761100000001</v>
      </c>
      <c r="K40" s="40">
        <v>30</v>
      </c>
      <c r="L40" s="56">
        <v>86.905827000000002</v>
      </c>
      <c r="M40" s="40">
        <v>377</v>
      </c>
      <c r="N40" s="40">
        <v>22.432148000000002</v>
      </c>
      <c r="O40" s="41">
        <v>25.189309999999999</v>
      </c>
      <c r="P40" s="41">
        <v>329.37854200000004</v>
      </c>
      <c r="Q40" s="57">
        <v>285.47884199999999</v>
      </c>
      <c r="R40" s="41">
        <v>17.291447999999999</v>
      </c>
      <c r="S40" s="41">
        <v>15.953229</v>
      </c>
      <c r="T40" s="53">
        <v>252.23416499999999</v>
      </c>
    </row>
    <row r="41" spans="1:20" x14ac:dyDescent="0.2">
      <c r="A41" s="52"/>
      <c r="B41" s="40">
        <v>36</v>
      </c>
      <c r="C41" s="55">
        <v>846</v>
      </c>
      <c r="D41" s="40">
        <v>100</v>
      </c>
      <c r="E41" s="40">
        <v>546</v>
      </c>
      <c r="F41" s="40">
        <v>19</v>
      </c>
      <c r="G41" s="56">
        <v>146</v>
      </c>
      <c r="H41" s="55">
        <v>508.68598400000002</v>
      </c>
      <c r="I41" s="40">
        <v>62.898550999999998</v>
      </c>
      <c r="J41" s="40">
        <v>379.50215500000002</v>
      </c>
      <c r="K41" s="40">
        <v>0</v>
      </c>
      <c r="L41" s="56">
        <v>38.592964000000002</v>
      </c>
      <c r="M41" s="40">
        <v>507</v>
      </c>
      <c r="N41" s="40">
        <v>43.576135999999998</v>
      </c>
      <c r="O41" s="41">
        <v>38.514321000000002</v>
      </c>
      <c r="P41" s="41">
        <v>424.90954299999999</v>
      </c>
      <c r="Q41" s="57">
        <v>375.04109599999998</v>
      </c>
      <c r="R41" s="41">
        <v>31.627841</v>
      </c>
      <c r="S41" s="41">
        <v>21.466999000000001</v>
      </c>
      <c r="T41" s="53">
        <v>321.94625600000001</v>
      </c>
    </row>
    <row r="42" spans="1:20" x14ac:dyDescent="0.2">
      <c r="A42" s="52"/>
      <c r="B42" s="40">
        <v>37</v>
      </c>
      <c r="C42" s="55">
        <v>489</v>
      </c>
      <c r="D42" s="40">
        <v>59</v>
      </c>
      <c r="E42" s="40">
        <v>309</v>
      </c>
      <c r="F42" s="40">
        <v>19</v>
      </c>
      <c r="G42" s="56">
        <v>86</v>
      </c>
      <c r="H42" s="55">
        <v>309.57638400000002</v>
      </c>
      <c r="I42" s="40">
        <v>37.065216999999997</v>
      </c>
      <c r="J42" s="40">
        <v>228.12770699999999</v>
      </c>
      <c r="K42" s="40">
        <v>0</v>
      </c>
      <c r="L42" s="56">
        <v>21.306533000000002</v>
      </c>
      <c r="M42" s="40">
        <v>296</v>
      </c>
      <c r="N42" s="40">
        <v>25.440899999999999</v>
      </c>
      <c r="O42" s="41">
        <v>22.485679000000001</v>
      </c>
      <c r="P42" s="41">
        <v>248.073421</v>
      </c>
      <c r="Q42" s="57">
        <v>218.95890399999999</v>
      </c>
      <c r="R42" s="41">
        <v>18.465168999999999</v>
      </c>
      <c r="S42" s="41">
        <v>12.533001000000001</v>
      </c>
      <c r="T42" s="53">
        <v>187.96073399999997</v>
      </c>
    </row>
    <row r="43" spans="1:20" x14ac:dyDescent="0.2">
      <c r="A43" s="52"/>
      <c r="B43" s="40">
        <v>38</v>
      </c>
      <c r="C43" s="55">
        <v>1197</v>
      </c>
      <c r="D43" s="40">
        <v>91</v>
      </c>
      <c r="E43" s="40">
        <v>786</v>
      </c>
      <c r="F43" s="40">
        <v>67</v>
      </c>
      <c r="G43" s="56">
        <v>231</v>
      </c>
      <c r="H43" s="55">
        <v>1143.002772</v>
      </c>
      <c r="I43" s="40">
        <v>57.153284999999997</v>
      </c>
      <c r="J43" s="40">
        <v>909.537868</v>
      </c>
      <c r="K43" s="40">
        <v>23.617021000000001</v>
      </c>
      <c r="L43" s="56">
        <v>152.694613</v>
      </c>
      <c r="M43" s="40">
        <v>695</v>
      </c>
      <c r="N43" s="40">
        <v>59.449564000000002</v>
      </c>
      <c r="O43" s="41">
        <v>48.284210999999999</v>
      </c>
      <c r="P43" s="41">
        <v>587.26622499999996</v>
      </c>
      <c r="Q43" s="57">
        <v>513.56842099999994</v>
      </c>
      <c r="R43" s="41">
        <v>48.862654999999997</v>
      </c>
      <c r="S43" s="41">
        <v>25.605263000000001</v>
      </c>
      <c r="T43" s="53">
        <v>439.10050299999995</v>
      </c>
    </row>
    <row r="44" spans="1:20" x14ac:dyDescent="0.2">
      <c r="A44" s="52"/>
      <c r="B44" s="40">
        <v>39</v>
      </c>
      <c r="C44" s="55">
        <v>763</v>
      </c>
      <c r="D44" s="40">
        <v>98</v>
      </c>
      <c r="E44" s="40">
        <v>568</v>
      </c>
      <c r="F44" s="40">
        <v>10</v>
      </c>
      <c r="G44" s="56">
        <v>79</v>
      </c>
      <c r="H44" s="55">
        <v>461.73763000000002</v>
      </c>
      <c r="I44" s="40">
        <v>55.036231000000001</v>
      </c>
      <c r="J44" s="40">
        <v>377.37012499999997</v>
      </c>
      <c r="K44" s="40">
        <v>0</v>
      </c>
      <c r="L44" s="56">
        <v>20.100503</v>
      </c>
      <c r="M44" s="40">
        <v>429</v>
      </c>
      <c r="N44" s="40">
        <v>32.701985000000001</v>
      </c>
      <c r="O44" s="41">
        <v>30.012699000000001</v>
      </c>
      <c r="P44" s="41">
        <v>366.28531600000002</v>
      </c>
      <c r="Q44" s="57">
        <v>328.00432899999998</v>
      </c>
      <c r="R44" s="41">
        <v>24.052018</v>
      </c>
      <c r="S44" s="41">
        <v>19.583075999999998</v>
      </c>
      <c r="T44" s="53">
        <v>284.369235</v>
      </c>
    </row>
    <row r="45" spans="1:20" x14ac:dyDescent="0.2">
      <c r="A45" s="52"/>
      <c r="B45" s="40">
        <v>40</v>
      </c>
      <c r="C45" s="55">
        <v>528</v>
      </c>
      <c r="D45" s="40">
        <v>83</v>
      </c>
      <c r="E45" s="40">
        <v>356</v>
      </c>
      <c r="F45" s="40">
        <v>17</v>
      </c>
      <c r="G45" s="56">
        <v>54</v>
      </c>
      <c r="H45" s="55">
        <v>487.07031000000001</v>
      </c>
      <c r="I45" s="40">
        <v>45.692309999999999</v>
      </c>
      <c r="J45" s="40">
        <v>359.01758000000001</v>
      </c>
      <c r="K45" s="40">
        <v>27</v>
      </c>
      <c r="L45" s="56">
        <v>37.735424000000002</v>
      </c>
      <c r="M45" s="40">
        <v>186</v>
      </c>
      <c r="N45" s="40">
        <v>21.82967</v>
      </c>
      <c r="O45" s="41">
        <v>9.9536739999999995</v>
      </c>
      <c r="P45" s="41">
        <v>154.216656</v>
      </c>
      <c r="Q45" s="57">
        <v>123.306709</v>
      </c>
      <c r="R45" s="41">
        <v>15.710747</v>
      </c>
      <c r="S45" s="41">
        <v>4.7539939999999996</v>
      </c>
      <c r="T45" s="53">
        <v>102.84196799999999</v>
      </c>
    </row>
    <row r="46" spans="1:20" x14ac:dyDescent="0.2">
      <c r="A46" s="52"/>
      <c r="B46" s="40">
        <v>41</v>
      </c>
      <c r="C46" s="55">
        <v>1127</v>
      </c>
      <c r="D46" s="40">
        <v>175</v>
      </c>
      <c r="E46" s="40">
        <v>703</v>
      </c>
      <c r="F46" s="40">
        <v>50</v>
      </c>
      <c r="G46" s="56">
        <v>156</v>
      </c>
      <c r="H46" s="55">
        <v>1089.37572</v>
      </c>
      <c r="I46" s="40">
        <v>92.368421999999995</v>
      </c>
      <c r="J46" s="40">
        <v>565.80827799999997</v>
      </c>
      <c r="K46" s="40">
        <v>134.99999600000001</v>
      </c>
      <c r="L46" s="56">
        <v>271.65353900000002</v>
      </c>
      <c r="M46" s="40">
        <v>519</v>
      </c>
      <c r="N46" s="40">
        <v>61.577238000000001</v>
      </c>
      <c r="O46" s="41">
        <v>13.015674000000001</v>
      </c>
      <c r="P46" s="41">
        <v>444.40708799999999</v>
      </c>
      <c r="Q46" s="57">
        <v>366.065831</v>
      </c>
      <c r="R46" s="41">
        <v>43.466285999999997</v>
      </c>
      <c r="S46" s="41">
        <v>9.219436</v>
      </c>
      <c r="T46" s="53">
        <v>313.38010900000006</v>
      </c>
    </row>
    <row r="47" spans="1:20" x14ac:dyDescent="0.2">
      <c r="A47" s="52"/>
      <c r="B47" s="40">
        <v>42</v>
      </c>
      <c r="C47" s="55">
        <v>509</v>
      </c>
      <c r="D47" s="40">
        <v>55</v>
      </c>
      <c r="E47" s="40">
        <v>295</v>
      </c>
      <c r="F47" s="40">
        <v>5</v>
      </c>
      <c r="G47" s="56">
        <v>148</v>
      </c>
      <c r="H47" s="55">
        <v>494.35369800000001</v>
      </c>
      <c r="I47" s="40">
        <v>26.459852999999999</v>
      </c>
      <c r="J47" s="40">
        <v>369.27236799999997</v>
      </c>
      <c r="K47" s="40">
        <v>1.9148940000000001</v>
      </c>
      <c r="L47" s="56">
        <v>96.706590000000006</v>
      </c>
      <c r="M47" s="40">
        <v>383</v>
      </c>
      <c r="N47" s="40">
        <v>37.089596999999998</v>
      </c>
      <c r="O47" s="41">
        <v>24.437954999999999</v>
      </c>
      <c r="P47" s="41">
        <v>321.47244799999999</v>
      </c>
      <c r="Q47" s="57">
        <v>272.67974400000003</v>
      </c>
      <c r="R47" s="41">
        <v>28.853005</v>
      </c>
      <c r="S47" s="41">
        <v>12.576038</v>
      </c>
      <c r="T47" s="53">
        <v>231.25070100000002</v>
      </c>
    </row>
    <row r="48" spans="1:20" x14ac:dyDescent="0.2">
      <c r="A48" s="52"/>
      <c r="B48" s="40">
        <v>43</v>
      </c>
      <c r="C48" s="55">
        <v>690</v>
      </c>
      <c r="D48" s="40">
        <v>89</v>
      </c>
      <c r="E48" s="40">
        <v>441</v>
      </c>
      <c r="F48" s="40">
        <v>10</v>
      </c>
      <c r="G48" s="56">
        <v>125</v>
      </c>
      <c r="H48" s="55">
        <v>767.64353800000004</v>
      </c>
      <c r="I48" s="40">
        <v>61.386861000000003</v>
      </c>
      <c r="J48" s="40">
        <v>571.18977199999995</v>
      </c>
      <c r="K48" s="40">
        <v>4.4680850000000003</v>
      </c>
      <c r="L48" s="56">
        <v>90.598805999999996</v>
      </c>
      <c r="M48" s="40">
        <v>340</v>
      </c>
      <c r="N48" s="40">
        <v>39.903697000000001</v>
      </c>
      <c r="O48" s="41">
        <v>18.194887999999999</v>
      </c>
      <c r="P48" s="41">
        <v>281.90141499999999</v>
      </c>
      <c r="Q48" s="57">
        <v>225.399361</v>
      </c>
      <c r="R48" s="41">
        <v>28.71857</v>
      </c>
      <c r="S48" s="41">
        <v>8.6900960000000005</v>
      </c>
      <c r="T48" s="53">
        <v>187.99069499999999</v>
      </c>
    </row>
    <row r="49" spans="1:20" x14ac:dyDescent="0.2">
      <c r="A49" s="52"/>
      <c r="B49" s="40">
        <v>44</v>
      </c>
      <c r="C49" s="55">
        <v>0</v>
      </c>
      <c r="D49" s="40">
        <v>0</v>
      </c>
      <c r="E49" s="40">
        <v>0</v>
      </c>
      <c r="F49" s="40">
        <v>0</v>
      </c>
      <c r="G49" s="56">
        <v>0</v>
      </c>
      <c r="H49" s="55">
        <v>0</v>
      </c>
      <c r="I49" s="40">
        <v>0</v>
      </c>
      <c r="J49" s="40">
        <v>0</v>
      </c>
      <c r="K49" s="40">
        <v>0</v>
      </c>
      <c r="L49" s="56">
        <v>0</v>
      </c>
      <c r="M49" s="40">
        <v>0</v>
      </c>
      <c r="N49" s="40">
        <v>0</v>
      </c>
      <c r="O49" s="41">
        <v>0</v>
      </c>
      <c r="P49" s="41">
        <v>0</v>
      </c>
      <c r="Q49" s="57">
        <v>0</v>
      </c>
      <c r="R49" s="41">
        <v>0</v>
      </c>
      <c r="S49" s="41">
        <v>0</v>
      </c>
      <c r="T49" s="53">
        <v>0</v>
      </c>
    </row>
    <row r="50" spans="1:20" x14ac:dyDescent="0.2">
      <c r="A50" s="52"/>
      <c r="B50" s="40">
        <v>45</v>
      </c>
      <c r="C50" s="55">
        <v>0</v>
      </c>
      <c r="D50" s="40">
        <v>0</v>
      </c>
      <c r="E50" s="40">
        <v>0</v>
      </c>
      <c r="F50" s="40">
        <v>0</v>
      </c>
      <c r="G50" s="56">
        <v>0</v>
      </c>
      <c r="H50" s="55">
        <v>0</v>
      </c>
      <c r="I50" s="40">
        <v>0</v>
      </c>
      <c r="J50" s="40">
        <v>0</v>
      </c>
      <c r="K50" s="40">
        <v>0</v>
      </c>
      <c r="L50" s="56">
        <v>0</v>
      </c>
      <c r="M50" s="40">
        <v>0</v>
      </c>
      <c r="N50" s="40">
        <v>0</v>
      </c>
      <c r="O50" s="41">
        <v>0</v>
      </c>
      <c r="P50" s="41">
        <v>0</v>
      </c>
      <c r="Q50" s="57">
        <v>0</v>
      </c>
      <c r="R50" s="41">
        <v>0</v>
      </c>
      <c r="S50" s="41">
        <v>0</v>
      </c>
      <c r="T50" s="53">
        <v>0</v>
      </c>
    </row>
    <row r="51" spans="1:20" x14ac:dyDescent="0.2">
      <c r="A51" s="52"/>
      <c r="B51" s="40">
        <v>46</v>
      </c>
      <c r="C51" s="55">
        <v>0</v>
      </c>
      <c r="D51" s="40">
        <v>0</v>
      </c>
      <c r="E51" s="40">
        <v>0</v>
      </c>
      <c r="F51" s="40">
        <v>0</v>
      </c>
      <c r="G51" s="56">
        <v>0</v>
      </c>
      <c r="H51" s="55">
        <v>0</v>
      </c>
      <c r="I51" s="40">
        <v>0</v>
      </c>
      <c r="J51" s="40">
        <v>0</v>
      </c>
      <c r="K51" s="40">
        <v>0</v>
      </c>
      <c r="L51" s="56">
        <v>0</v>
      </c>
      <c r="M51" s="40">
        <v>0</v>
      </c>
      <c r="N51" s="40">
        <v>0</v>
      </c>
      <c r="O51" s="41">
        <v>0</v>
      </c>
      <c r="P51" s="41">
        <v>0</v>
      </c>
      <c r="Q51" s="57">
        <v>0</v>
      </c>
      <c r="R51" s="41">
        <v>0</v>
      </c>
      <c r="S51" s="41">
        <v>0</v>
      </c>
      <c r="T51" s="53">
        <v>0</v>
      </c>
    </row>
    <row r="52" spans="1:20" x14ac:dyDescent="0.2">
      <c r="A52" s="52"/>
      <c r="B52" s="40">
        <v>47</v>
      </c>
      <c r="C52" s="55">
        <v>2</v>
      </c>
      <c r="D52" s="40">
        <v>0</v>
      </c>
      <c r="E52" s="40">
        <v>2</v>
      </c>
      <c r="F52" s="40">
        <v>0</v>
      </c>
      <c r="G52" s="56">
        <v>0</v>
      </c>
      <c r="H52" s="55">
        <v>0</v>
      </c>
      <c r="I52" s="40">
        <v>0</v>
      </c>
      <c r="J52" s="40">
        <v>0</v>
      </c>
      <c r="K52" s="40">
        <v>0</v>
      </c>
      <c r="L52" s="56">
        <v>0</v>
      </c>
      <c r="M52" s="40">
        <v>0</v>
      </c>
      <c r="N52" s="40">
        <v>0</v>
      </c>
      <c r="O52" s="41">
        <v>0</v>
      </c>
      <c r="P52" s="41">
        <v>0</v>
      </c>
      <c r="Q52" s="57">
        <v>0</v>
      </c>
      <c r="R52" s="41">
        <v>0</v>
      </c>
      <c r="S52" s="41">
        <v>0</v>
      </c>
      <c r="T52" s="53">
        <v>0</v>
      </c>
    </row>
    <row r="53" spans="1:20" x14ac:dyDescent="0.2">
      <c r="A53" s="52"/>
      <c r="B53" s="40">
        <v>48</v>
      </c>
      <c r="C53" s="55">
        <v>1253</v>
      </c>
      <c r="D53" s="40">
        <v>137</v>
      </c>
      <c r="E53" s="40">
        <v>873</v>
      </c>
      <c r="F53" s="40">
        <v>17</v>
      </c>
      <c r="G53" s="56">
        <v>204</v>
      </c>
      <c r="H53" s="55">
        <v>793.68050100000005</v>
      </c>
      <c r="I53" s="40">
        <v>78.972416999999993</v>
      </c>
      <c r="J53" s="40">
        <v>608.64047400000004</v>
      </c>
      <c r="K53" s="40">
        <v>7.8745209999999997</v>
      </c>
      <c r="L53" s="56">
        <v>95.693110000000004</v>
      </c>
      <c r="M53" s="40">
        <v>674</v>
      </c>
      <c r="N53" s="40">
        <v>73.731076000000002</v>
      </c>
      <c r="O53" s="41">
        <v>27.597816000000002</v>
      </c>
      <c r="P53" s="41">
        <v>572.671108</v>
      </c>
      <c r="Q53" s="57">
        <v>505.95996400000001</v>
      </c>
      <c r="R53" s="41">
        <v>47.788660999999998</v>
      </c>
      <c r="S53" s="41">
        <v>21.464967999999999</v>
      </c>
      <c r="T53" s="53">
        <v>436.70633500000002</v>
      </c>
    </row>
    <row r="54" spans="1:20" x14ac:dyDescent="0.2">
      <c r="A54" s="52"/>
      <c r="B54" s="40">
        <v>49</v>
      </c>
      <c r="C54" s="55">
        <v>1126</v>
      </c>
      <c r="D54" s="40">
        <v>108</v>
      </c>
      <c r="E54" s="40">
        <v>897</v>
      </c>
      <c r="F54" s="40">
        <v>36</v>
      </c>
      <c r="G54" s="56">
        <v>70</v>
      </c>
      <c r="H54" s="55">
        <v>840.13423399999999</v>
      </c>
      <c r="I54" s="40">
        <v>61.678319999999999</v>
      </c>
      <c r="J54" s="40">
        <v>703.74696100000006</v>
      </c>
      <c r="K54" s="40">
        <v>9.75</v>
      </c>
      <c r="L54" s="56">
        <v>56.135416999999997</v>
      </c>
      <c r="M54" s="40">
        <v>422</v>
      </c>
      <c r="N54" s="40">
        <v>45.391202999999997</v>
      </c>
      <c r="O54" s="41">
        <v>13.893605000000001</v>
      </c>
      <c r="P54" s="41">
        <v>362.715192</v>
      </c>
      <c r="Q54" s="57">
        <v>319.80828600000001</v>
      </c>
      <c r="R54" s="41">
        <v>33.934663999999998</v>
      </c>
      <c r="S54" s="41">
        <v>11.289277999999999</v>
      </c>
      <c r="T54" s="53">
        <v>274.58434399999999</v>
      </c>
    </row>
    <row r="55" spans="1:20" x14ac:dyDescent="0.2">
      <c r="A55" s="52"/>
      <c r="B55" s="40">
        <v>50</v>
      </c>
      <c r="C55" s="55">
        <v>1844</v>
      </c>
      <c r="D55" s="40">
        <v>229</v>
      </c>
      <c r="E55" s="40">
        <v>1391</v>
      </c>
      <c r="F55" s="40">
        <v>52</v>
      </c>
      <c r="G55" s="56">
        <v>125</v>
      </c>
      <c r="H55" s="55">
        <v>1601.716641</v>
      </c>
      <c r="I55" s="40">
        <v>151.327271</v>
      </c>
      <c r="J55" s="40">
        <v>1303.6573189999999</v>
      </c>
      <c r="K55" s="40">
        <v>3.2222219999999999</v>
      </c>
      <c r="L55" s="56">
        <v>127.333332</v>
      </c>
      <c r="M55" s="40">
        <v>1489</v>
      </c>
      <c r="N55" s="40">
        <v>156.44383500000001</v>
      </c>
      <c r="O55" s="41">
        <v>51.748252999999998</v>
      </c>
      <c r="P55" s="41">
        <v>1280.807912</v>
      </c>
      <c r="Q55" s="57">
        <v>1102.341003</v>
      </c>
      <c r="R55" s="41">
        <v>110.868019</v>
      </c>
      <c r="S55" s="41">
        <v>42.756183</v>
      </c>
      <c r="T55" s="53">
        <v>948.71680100000003</v>
      </c>
    </row>
    <row r="56" spans="1:20" x14ac:dyDescent="0.2">
      <c r="A56" s="52"/>
      <c r="B56" s="40">
        <v>51</v>
      </c>
      <c r="C56" s="55">
        <v>1476</v>
      </c>
      <c r="D56" s="40">
        <v>159</v>
      </c>
      <c r="E56" s="40">
        <v>1132</v>
      </c>
      <c r="F56" s="40">
        <v>40</v>
      </c>
      <c r="G56" s="56">
        <v>133</v>
      </c>
      <c r="H56" s="55">
        <v>1221.170709</v>
      </c>
      <c r="I56" s="40">
        <v>110.042737</v>
      </c>
      <c r="J56" s="40">
        <v>1030.671284</v>
      </c>
      <c r="K56" s="40">
        <v>17.931035000000001</v>
      </c>
      <c r="L56" s="56">
        <v>61.025641999999998</v>
      </c>
      <c r="M56" s="40">
        <v>1008</v>
      </c>
      <c r="N56" s="40">
        <v>61.164110999999998</v>
      </c>
      <c r="O56" s="41">
        <v>21.978196000000001</v>
      </c>
      <c r="P56" s="41">
        <v>924.85769299999993</v>
      </c>
      <c r="Q56" s="57">
        <v>786.22001999999998</v>
      </c>
      <c r="R56" s="41">
        <v>53.379587999999998</v>
      </c>
      <c r="S56" s="41">
        <v>11.988106999999999</v>
      </c>
      <c r="T56" s="53">
        <v>720.85232499999995</v>
      </c>
    </row>
    <row r="57" spans="1:20" x14ac:dyDescent="0.2">
      <c r="A57" s="52"/>
      <c r="B57" s="40">
        <v>52</v>
      </c>
      <c r="C57" s="55">
        <v>1498</v>
      </c>
      <c r="D57" s="40">
        <v>135</v>
      </c>
      <c r="E57" s="40">
        <v>1160</v>
      </c>
      <c r="F57" s="40">
        <v>54</v>
      </c>
      <c r="G57" s="56">
        <v>109</v>
      </c>
      <c r="H57" s="55">
        <v>982.36122899999998</v>
      </c>
      <c r="I57" s="40">
        <v>185</v>
      </c>
      <c r="J57" s="40">
        <v>683.36122899999998</v>
      </c>
      <c r="K57" s="40">
        <v>0</v>
      </c>
      <c r="L57" s="56">
        <v>110.00000300000001</v>
      </c>
      <c r="M57" s="40">
        <v>861</v>
      </c>
      <c r="N57" s="40">
        <v>41.248265000000004</v>
      </c>
      <c r="O57" s="41">
        <v>23.021803999999999</v>
      </c>
      <c r="P57" s="41">
        <v>796.72993100000008</v>
      </c>
      <c r="Q57" s="57">
        <v>635.77998000000002</v>
      </c>
      <c r="R57" s="41">
        <v>28.995584000000001</v>
      </c>
      <c r="S57" s="41">
        <v>21.011893000000001</v>
      </c>
      <c r="T57" s="53">
        <v>585.77250300000003</v>
      </c>
    </row>
    <row r="58" spans="1:20" x14ac:dyDescent="0.2">
      <c r="A58" s="52"/>
      <c r="B58" s="40">
        <v>53</v>
      </c>
      <c r="C58" s="55">
        <v>0</v>
      </c>
      <c r="D58" s="40">
        <v>0</v>
      </c>
      <c r="E58" s="40">
        <v>0</v>
      </c>
      <c r="F58" s="40">
        <v>0</v>
      </c>
      <c r="G58" s="56">
        <v>0</v>
      </c>
      <c r="H58" s="55">
        <v>0</v>
      </c>
      <c r="I58" s="40">
        <v>0</v>
      </c>
      <c r="J58" s="40">
        <v>0</v>
      </c>
      <c r="K58" s="40">
        <v>0</v>
      </c>
      <c r="L58" s="56">
        <v>0</v>
      </c>
      <c r="M58" s="40">
        <v>0</v>
      </c>
      <c r="N58" s="40">
        <v>0</v>
      </c>
      <c r="O58" s="41">
        <v>0</v>
      </c>
      <c r="P58" s="41">
        <v>0</v>
      </c>
      <c r="Q58" s="57">
        <v>0</v>
      </c>
      <c r="R58" s="41">
        <v>0</v>
      </c>
      <c r="S58" s="41">
        <v>0</v>
      </c>
      <c r="T58" s="53">
        <v>0</v>
      </c>
    </row>
    <row r="59" spans="1:20" x14ac:dyDescent="0.2">
      <c r="A59" s="52"/>
      <c r="B59" s="40">
        <v>54</v>
      </c>
      <c r="C59" s="55">
        <v>0</v>
      </c>
      <c r="D59" s="40">
        <v>0</v>
      </c>
      <c r="E59" s="40">
        <v>0</v>
      </c>
      <c r="F59" s="40">
        <v>0</v>
      </c>
      <c r="G59" s="56">
        <v>0</v>
      </c>
      <c r="H59" s="55">
        <v>0</v>
      </c>
      <c r="I59" s="40">
        <v>0</v>
      </c>
      <c r="J59" s="40">
        <v>0</v>
      </c>
      <c r="K59" s="40">
        <v>0</v>
      </c>
      <c r="L59" s="56">
        <v>0</v>
      </c>
      <c r="M59" s="40">
        <v>0</v>
      </c>
      <c r="N59" s="40">
        <v>0</v>
      </c>
      <c r="O59" s="41">
        <v>0</v>
      </c>
      <c r="P59" s="41">
        <v>0</v>
      </c>
      <c r="Q59" s="57">
        <v>0</v>
      </c>
      <c r="R59" s="41">
        <v>0</v>
      </c>
      <c r="S59" s="41">
        <v>0</v>
      </c>
      <c r="T59" s="53">
        <v>0</v>
      </c>
    </row>
    <row r="60" spans="1:20" x14ac:dyDescent="0.2">
      <c r="A60" s="52"/>
      <c r="B60" s="40">
        <v>55</v>
      </c>
      <c r="C60" s="55">
        <v>894</v>
      </c>
      <c r="D60" s="40">
        <v>91</v>
      </c>
      <c r="E60" s="40">
        <v>620</v>
      </c>
      <c r="F60" s="40">
        <v>25</v>
      </c>
      <c r="G60" s="56">
        <v>134</v>
      </c>
      <c r="H60" s="55">
        <v>705.48886800000002</v>
      </c>
      <c r="I60" s="40">
        <v>80.122378999999995</v>
      </c>
      <c r="J60" s="40">
        <v>433.78782699999999</v>
      </c>
      <c r="K60" s="40">
        <v>28.000001999999999</v>
      </c>
      <c r="L60" s="56">
        <v>163.57863599999999</v>
      </c>
      <c r="M60" s="40">
        <v>577</v>
      </c>
      <c r="N60" s="40">
        <v>66.196843000000001</v>
      </c>
      <c r="O60" s="41">
        <v>29.469180999999999</v>
      </c>
      <c r="P60" s="41">
        <v>481.33397600000001</v>
      </c>
      <c r="Q60" s="57">
        <v>414.534876</v>
      </c>
      <c r="R60" s="41">
        <v>46.320551000000002</v>
      </c>
      <c r="S60" s="41">
        <v>18.360355999999999</v>
      </c>
      <c r="T60" s="53">
        <v>349.85396899999995</v>
      </c>
    </row>
    <row r="61" spans="1:20" x14ac:dyDescent="0.2">
      <c r="A61" s="52"/>
      <c r="B61" s="40">
        <v>56</v>
      </c>
      <c r="C61" s="55">
        <v>1926</v>
      </c>
      <c r="D61" s="40">
        <v>245</v>
      </c>
      <c r="E61" s="40">
        <v>1322</v>
      </c>
      <c r="F61" s="40">
        <v>49</v>
      </c>
      <c r="G61" s="56">
        <v>257</v>
      </c>
      <c r="H61" s="55">
        <v>1298.810549</v>
      </c>
      <c r="I61" s="40">
        <v>109.99999800000001</v>
      </c>
      <c r="J61" s="40">
        <v>933.81054700000004</v>
      </c>
      <c r="K61" s="40">
        <v>0</v>
      </c>
      <c r="L61" s="56">
        <v>170.000001</v>
      </c>
      <c r="M61" s="40">
        <v>1233</v>
      </c>
      <c r="N61" s="40">
        <v>153.28584599999999</v>
      </c>
      <c r="O61" s="41">
        <v>64.702960000000004</v>
      </c>
      <c r="P61" s="41">
        <v>1015.011194</v>
      </c>
      <c r="Q61" s="57">
        <v>835.969832</v>
      </c>
      <c r="R61" s="41">
        <v>109.090245</v>
      </c>
      <c r="S61" s="41">
        <v>43.513660999999999</v>
      </c>
      <c r="T61" s="53">
        <v>683.36592600000006</v>
      </c>
    </row>
    <row r="62" spans="1:20" x14ac:dyDescent="0.2">
      <c r="A62" s="52"/>
      <c r="B62" s="40">
        <v>57</v>
      </c>
      <c r="C62" s="55">
        <v>1231</v>
      </c>
      <c r="D62" s="40">
        <v>134</v>
      </c>
      <c r="E62" s="40">
        <v>830</v>
      </c>
      <c r="F62" s="40">
        <v>23</v>
      </c>
      <c r="G62" s="56">
        <v>225</v>
      </c>
      <c r="H62" s="55">
        <v>986.76541099999997</v>
      </c>
      <c r="I62" s="40">
        <v>120.909094</v>
      </c>
      <c r="J62" s="40">
        <v>595.40443400000004</v>
      </c>
      <c r="K62" s="40">
        <v>42.000002000000002</v>
      </c>
      <c r="L62" s="56">
        <v>228.45188300000001</v>
      </c>
      <c r="M62" s="40">
        <v>674</v>
      </c>
      <c r="N62" s="40">
        <v>77.839059000000006</v>
      </c>
      <c r="O62" s="41">
        <v>34.058684999999997</v>
      </c>
      <c r="P62" s="41">
        <v>562.10225600000001</v>
      </c>
      <c r="Q62" s="57">
        <v>477.581076</v>
      </c>
      <c r="R62" s="41">
        <v>55.039647000000002</v>
      </c>
      <c r="S62" s="41">
        <v>21.548694000000001</v>
      </c>
      <c r="T62" s="53">
        <v>400.99273499999998</v>
      </c>
    </row>
    <row r="63" spans="1:20" x14ac:dyDescent="0.2">
      <c r="A63" s="52"/>
      <c r="B63" s="40">
        <v>58</v>
      </c>
      <c r="C63" s="55">
        <v>1402</v>
      </c>
      <c r="D63" s="40">
        <v>186</v>
      </c>
      <c r="E63" s="40">
        <v>901</v>
      </c>
      <c r="F63" s="40">
        <v>38</v>
      </c>
      <c r="G63" s="56">
        <v>239</v>
      </c>
      <c r="H63" s="55">
        <v>991.38348499999995</v>
      </c>
      <c r="I63" s="40">
        <v>72.591240999999997</v>
      </c>
      <c r="J63" s="40">
        <v>703.06172000000004</v>
      </c>
      <c r="K63" s="40">
        <v>53.137931999999999</v>
      </c>
      <c r="L63" s="56">
        <v>150.92592300000001</v>
      </c>
      <c r="M63" s="40">
        <v>620</v>
      </c>
      <c r="N63" s="40">
        <v>108.70547999999999</v>
      </c>
      <c r="O63" s="41">
        <v>53.742072</v>
      </c>
      <c r="P63" s="41">
        <v>457.55244800000003</v>
      </c>
      <c r="Q63" s="57">
        <v>429.936575</v>
      </c>
      <c r="R63" s="41">
        <v>66.390595000000005</v>
      </c>
      <c r="S63" s="41">
        <v>33.424947000000003</v>
      </c>
      <c r="T63" s="53">
        <v>330.12103300000001</v>
      </c>
    </row>
    <row r="64" spans="1:20" x14ac:dyDescent="0.2">
      <c r="A64" s="52"/>
      <c r="B64" s="40">
        <v>59</v>
      </c>
      <c r="C64" s="55">
        <v>1232</v>
      </c>
      <c r="D64" s="40">
        <v>183</v>
      </c>
      <c r="E64" s="40">
        <v>856</v>
      </c>
      <c r="F64" s="40">
        <v>28</v>
      </c>
      <c r="G64" s="56">
        <v>145</v>
      </c>
      <c r="H64" s="55">
        <v>912.20135000000005</v>
      </c>
      <c r="I64" s="40">
        <v>77.572992999999997</v>
      </c>
      <c r="J64" s="40">
        <v>681.48148400000002</v>
      </c>
      <c r="K64" s="40">
        <v>48.517242000000003</v>
      </c>
      <c r="L64" s="56">
        <v>96.296295000000001</v>
      </c>
      <c r="M64" s="40">
        <v>686</v>
      </c>
      <c r="N64" s="40">
        <v>82.699781000000002</v>
      </c>
      <c r="O64" s="41">
        <v>31.810693000000001</v>
      </c>
      <c r="P64" s="41">
        <v>571.48952599999996</v>
      </c>
      <c r="Q64" s="57">
        <v>507.93974600000001</v>
      </c>
      <c r="R64" s="41">
        <v>54.197507000000002</v>
      </c>
      <c r="S64" s="41">
        <v>19.851027999999999</v>
      </c>
      <c r="T64" s="53">
        <v>433.89121100000006</v>
      </c>
    </row>
    <row r="65" spans="1:20" x14ac:dyDescent="0.2">
      <c r="A65" s="52"/>
      <c r="B65" s="40">
        <v>60</v>
      </c>
      <c r="C65" s="55">
        <v>752</v>
      </c>
      <c r="D65" s="40">
        <v>103</v>
      </c>
      <c r="E65" s="40">
        <v>534</v>
      </c>
      <c r="F65" s="40">
        <v>17</v>
      </c>
      <c r="G65" s="56">
        <v>86</v>
      </c>
      <c r="H65" s="55">
        <v>583.60035400000004</v>
      </c>
      <c r="I65" s="40">
        <v>44.835765000000002</v>
      </c>
      <c r="J65" s="40">
        <v>448.64199000000002</v>
      </c>
      <c r="K65" s="40">
        <v>32.344828</v>
      </c>
      <c r="L65" s="56">
        <v>52.777780999999997</v>
      </c>
      <c r="M65" s="40">
        <v>478</v>
      </c>
      <c r="N65" s="40">
        <v>52.295997999999997</v>
      </c>
      <c r="O65" s="41">
        <v>18.244274999999998</v>
      </c>
      <c r="P65" s="41">
        <v>407.45972699999999</v>
      </c>
      <c r="Q65" s="57">
        <v>358.5</v>
      </c>
      <c r="R65" s="41">
        <v>35.033240999999997</v>
      </c>
      <c r="S65" s="41">
        <v>11.402672000000001</v>
      </c>
      <c r="T65" s="53">
        <v>312.06408700000003</v>
      </c>
    </row>
    <row r="66" spans="1:20" x14ac:dyDescent="0.2">
      <c r="A66" s="52"/>
      <c r="B66" s="40">
        <v>61</v>
      </c>
      <c r="C66" s="55">
        <v>1983</v>
      </c>
      <c r="D66" s="40">
        <v>508</v>
      </c>
      <c r="E66" s="40">
        <v>1176</v>
      </c>
      <c r="F66" s="40">
        <v>73</v>
      </c>
      <c r="G66" s="56">
        <v>148</v>
      </c>
      <c r="H66" s="55">
        <v>972.36344799999995</v>
      </c>
      <c r="I66" s="40">
        <v>96.09375</v>
      </c>
      <c r="J66" s="40">
        <v>741.87576300000001</v>
      </c>
      <c r="K66" s="40">
        <v>0</v>
      </c>
      <c r="L66" s="56">
        <v>29.393939</v>
      </c>
      <c r="M66" s="40">
        <v>891</v>
      </c>
      <c r="N66" s="40">
        <v>108.367878</v>
      </c>
      <c r="O66" s="41">
        <v>38.774999999999999</v>
      </c>
      <c r="P66" s="41">
        <v>743.857122</v>
      </c>
      <c r="Q66" s="57">
        <v>589.04999999999995</v>
      </c>
      <c r="R66" s="41">
        <v>60.612541999999998</v>
      </c>
      <c r="S66" s="41">
        <v>22.274999999999999</v>
      </c>
      <c r="T66" s="53">
        <v>506.16245800000002</v>
      </c>
    </row>
    <row r="67" spans="1:20" x14ac:dyDescent="0.2">
      <c r="A67" s="52"/>
      <c r="B67" s="40">
        <v>62</v>
      </c>
      <c r="C67" s="55">
        <v>1058</v>
      </c>
      <c r="D67" s="40">
        <v>98</v>
      </c>
      <c r="E67" s="40">
        <v>832</v>
      </c>
      <c r="F67" s="40">
        <v>34</v>
      </c>
      <c r="G67" s="56">
        <v>81</v>
      </c>
      <c r="H67" s="55">
        <v>725.00000499999999</v>
      </c>
      <c r="I67" s="40">
        <v>89.999994000000001</v>
      </c>
      <c r="J67" s="40">
        <v>610.00000699999998</v>
      </c>
      <c r="K67" s="40">
        <v>0</v>
      </c>
      <c r="L67" s="56">
        <v>25.000001000000001</v>
      </c>
      <c r="M67" s="40">
        <v>711</v>
      </c>
      <c r="N67" s="40">
        <v>74.064950999999994</v>
      </c>
      <c r="O67" s="41">
        <v>24.013280000000002</v>
      </c>
      <c r="P67" s="41">
        <v>612.92176900000004</v>
      </c>
      <c r="Q67" s="57">
        <v>526.56436699999995</v>
      </c>
      <c r="R67" s="41">
        <v>48.556761000000002</v>
      </c>
      <c r="S67" s="41">
        <v>15.579442</v>
      </c>
      <c r="T67" s="53">
        <v>462.42816399999992</v>
      </c>
    </row>
    <row r="68" spans="1:20" x14ac:dyDescent="0.2">
      <c r="A68" s="52"/>
      <c r="B68" s="40">
        <v>63</v>
      </c>
      <c r="C68" s="55">
        <v>527</v>
      </c>
      <c r="D68" s="40">
        <v>46</v>
      </c>
      <c r="E68" s="40">
        <v>353</v>
      </c>
      <c r="F68" s="40">
        <v>14</v>
      </c>
      <c r="G68" s="56">
        <v>97</v>
      </c>
      <c r="H68" s="55">
        <v>378.679911</v>
      </c>
      <c r="I68" s="40">
        <v>22.878789000000001</v>
      </c>
      <c r="J68" s="40">
        <v>257.36772300000001</v>
      </c>
      <c r="K68" s="40">
        <v>7.2340419999999996</v>
      </c>
      <c r="L68" s="56">
        <v>75.310473999999999</v>
      </c>
      <c r="M68" s="40">
        <v>327</v>
      </c>
      <c r="N68" s="40">
        <v>33.502783999999998</v>
      </c>
      <c r="O68" s="41">
        <v>7.6269130000000001</v>
      </c>
      <c r="P68" s="41">
        <v>285.87030299999998</v>
      </c>
      <c r="Q68" s="57">
        <v>240.42759100000001</v>
      </c>
      <c r="R68" s="41">
        <v>20.797193</v>
      </c>
      <c r="S68" s="41">
        <v>4.8424040000000002</v>
      </c>
      <c r="T68" s="53">
        <v>214.78799400000003</v>
      </c>
    </row>
    <row r="69" spans="1:20" x14ac:dyDescent="0.2">
      <c r="A69" s="52"/>
      <c r="B69" s="40">
        <v>64</v>
      </c>
      <c r="C69" s="55">
        <v>1397</v>
      </c>
      <c r="D69" s="40">
        <v>182</v>
      </c>
      <c r="E69" s="40">
        <v>1070</v>
      </c>
      <c r="F69" s="40">
        <v>21</v>
      </c>
      <c r="G69" s="56">
        <v>90</v>
      </c>
      <c r="H69" s="55">
        <v>972.88726999999994</v>
      </c>
      <c r="I69" s="40">
        <v>161.68402499999999</v>
      </c>
      <c r="J69" s="40">
        <v>733.20912599999997</v>
      </c>
      <c r="K69" s="40">
        <v>0</v>
      </c>
      <c r="L69" s="56">
        <v>77.994118999999998</v>
      </c>
      <c r="M69" s="40">
        <v>848</v>
      </c>
      <c r="N69" s="40">
        <v>129.003083</v>
      </c>
      <c r="O69" s="41">
        <v>18.394794000000001</v>
      </c>
      <c r="P69" s="41">
        <v>700.60212299999989</v>
      </c>
      <c r="Q69" s="57">
        <v>608.86767899999995</v>
      </c>
      <c r="R69" s="41">
        <v>77.811384000000004</v>
      </c>
      <c r="S69" s="41">
        <v>11.036875999999999</v>
      </c>
      <c r="T69" s="53">
        <v>520.01941899999997</v>
      </c>
    </row>
    <row r="70" spans="1:20" x14ac:dyDescent="0.2">
      <c r="A70" s="52"/>
      <c r="B70" s="40">
        <v>65</v>
      </c>
      <c r="C70" s="55">
        <v>1407</v>
      </c>
      <c r="D70" s="40">
        <v>207</v>
      </c>
      <c r="E70" s="40">
        <v>1038</v>
      </c>
      <c r="F70" s="40">
        <v>19</v>
      </c>
      <c r="G70" s="56">
        <v>107</v>
      </c>
      <c r="H70" s="55">
        <v>987.45498499999997</v>
      </c>
      <c r="I70" s="40">
        <v>189.00463199999999</v>
      </c>
      <c r="J70" s="40">
        <v>705.83840899999996</v>
      </c>
      <c r="K70" s="40">
        <v>0</v>
      </c>
      <c r="L70" s="56">
        <v>92.611939000000007</v>
      </c>
      <c r="M70" s="40">
        <v>762</v>
      </c>
      <c r="N70" s="40">
        <v>109.217009</v>
      </c>
      <c r="O70" s="41">
        <v>14.938539</v>
      </c>
      <c r="P70" s="41">
        <v>637.84445200000005</v>
      </c>
      <c r="Q70" s="57">
        <v>527.79898800000001</v>
      </c>
      <c r="R70" s="41">
        <v>63.191163000000003</v>
      </c>
      <c r="S70" s="41">
        <v>10.02979</v>
      </c>
      <c r="T70" s="53">
        <v>454.578035</v>
      </c>
    </row>
    <row r="71" spans="1:20" x14ac:dyDescent="0.2">
      <c r="A71" s="52"/>
      <c r="B71" s="40">
        <v>66</v>
      </c>
      <c r="C71" s="55">
        <v>1296</v>
      </c>
      <c r="D71" s="40">
        <v>165</v>
      </c>
      <c r="E71" s="40">
        <v>994</v>
      </c>
      <c r="F71" s="40">
        <v>17</v>
      </c>
      <c r="G71" s="56">
        <v>83</v>
      </c>
      <c r="H71" s="55">
        <v>1021.178664</v>
      </c>
      <c r="I71" s="40">
        <v>113.708608</v>
      </c>
      <c r="J71" s="40">
        <v>866.68433700000003</v>
      </c>
      <c r="K71" s="40">
        <v>7.8571429999999998</v>
      </c>
      <c r="L71" s="56">
        <v>0</v>
      </c>
      <c r="M71" s="40">
        <v>832</v>
      </c>
      <c r="N71" s="40">
        <v>89.783102</v>
      </c>
      <c r="O71" s="41">
        <v>18.90644</v>
      </c>
      <c r="P71" s="41">
        <v>723.31045800000004</v>
      </c>
      <c r="Q71" s="57">
        <v>617.66673000000003</v>
      </c>
      <c r="R71" s="41">
        <v>61.488193000000003</v>
      </c>
      <c r="S71" s="41">
        <v>12.702344</v>
      </c>
      <c r="T71" s="53">
        <v>543.47619299999997</v>
      </c>
    </row>
    <row r="72" spans="1:20" x14ac:dyDescent="0.2">
      <c r="A72" s="52"/>
      <c r="B72" s="40">
        <v>67</v>
      </c>
      <c r="C72" s="55">
        <v>491</v>
      </c>
      <c r="D72" s="40">
        <v>72</v>
      </c>
      <c r="E72" s="40">
        <v>389</v>
      </c>
      <c r="F72" s="40">
        <v>17</v>
      </c>
      <c r="G72" s="56">
        <v>8</v>
      </c>
      <c r="H72" s="55">
        <v>417.821304</v>
      </c>
      <c r="I72" s="40">
        <v>56.291392000000002</v>
      </c>
      <c r="J72" s="40">
        <v>348.31562700000001</v>
      </c>
      <c r="K72" s="40">
        <v>7.1428570000000002</v>
      </c>
      <c r="L72" s="56">
        <v>0</v>
      </c>
      <c r="M72" s="40">
        <v>321</v>
      </c>
      <c r="N72" s="40">
        <v>37.718181000000001</v>
      </c>
      <c r="O72" s="41">
        <v>4.9933329999999998</v>
      </c>
      <c r="P72" s="41">
        <v>278.28848599999998</v>
      </c>
      <c r="Q72" s="57">
        <v>230.05</v>
      </c>
      <c r="R72" s="41">
        <v>25.410143000000001</v>
      </c>
      <c r="S72" s="41">
        <v>3.21</v>
      </c>
      <c r="T72" s="53">
        <v>201.429857</v>
      </c>
    </row>
    <row r="73" spans="1:20" x14ac:dyDescent="0.2">
      <c r="A73" s="52"/>
      <c r="B73" s="40">
        <v>68</v>
      </c>
      <c r="C73" s="55">
        <v>1196</v>
      </c>
      <c r="D73" s="40">
        <v>229</v>
      </c>
      <c r="E73" s="40">
        <v>840</v>
      </c>
      <c r="F73" s="40">
        <v>38</v>
      </c>
      <c r="G73" s="56">
        <v>61</v>
      </c>
      <c r="H73" s="55">
        <v>834.28596500000003</v>
      </c>
      <c r="I73" s="40">
        <v>77.435900000000004</v>
      </c>
      <c r="J73" s="40">
        <v>668.22400800000003</v>
      </c>
      <c r="K73" s="40">
        <v>22.425532</v>
      </c>
      <c r="L73" s="56">
        <v>60.867187999999999</v>
      </c>
      <c r="M73" s="40">
        <v>635</v>
      </c>
      <c r="N73" s="40">
        <v>68.825773999999996</v>
      </c>
      <c r="O73" s="41">
        <v>11.420474</v>
      </c>
      <c r="P73" s="41">
        <v>554.75375199999996</v>
      </c>
      <c r="Q73" s="57">
        <v>453.18800599999997</v>
      </c>
      <c r="R73" s="41">
        <v>41.243014000000002</v>
      </c>
      <c r="S73" s="41">
        <v>6.7639589999999998</v>
      </c>
      <c r="T73" s="53">
        <v>405.18103299999996</v>
      </c>
    </row>
    <row r="74" spans="1:20" x14ac:dyDescent="0.2">
      <c r="A74" s="52"/>
      <c r="B74" s="40">
        <v>69</v>
      </c>
      <c r="C74" s="55">
        <v>421</v>
      </c>
      <c r="D74" s="40">
        <v>19</v>
      </c>
      <c r="E74" s="40">
        <v>374</v>
      </c>
      <c r="F74" s="40">
        <v>4</v>
      </c>
      <c r="G74" s="56">
        <v>19</v>
      </c>
      <c r="H74" s="55">
        <v>407.04118999999997</v>
      </c>
      <c r="I74" s="40">
        <v>9.2307699999999997</v>
      </c>
      <c r="J74" s="40">
        <v>372.02184399999999</v>
      </c>
      <c r="K74" s="40">
        <v>2.8936169999999999</v>
      </c>
      <c r="L74" s="56">
        <v>21.117187999999999</v>
      </c>
      <c r="M74" s="40">
        <v>334</v>
      </c>
      <c r="N74" s="40">
        <v>35.234886000000003</v>
      </c>
      <c r="O74" s="41">
        <v>6.2645609999999996</v>
      </c>
      <c r="P74" s="41">
        <v>292.50055299999997</v>
      </c>
      <c r="Q74" s="57">
        <v>238.05330699999999</v>
      </c>
      <c r="R74" s="41">
        <v>20.186653</v>
      </c>
      <c r="S74" s="41">
        <v>3.6268509999999998</v>
      </c>
      <c r="T74" s="53">
        <v>214.23980299999999</v>
      </c>
    </row>
    <row r="75" spans="1:20" x14ac:dyDescent="0.2">
      <c r="A75" s="52"/>
      <c r="B75" s="40">
        <v>70</v>
      </c>
      <c r="C75" s="55">
        <v>433</v>
      </c>
      <c r="D75" s="40">
        <v>50</v>
      </c>
      <c r="E75" s="40">
        <v>341</v>
      </c>
      <c r="F75" s="40">
        <v>14</v>
      </c>
      <c r="G75" s="56">
        <v>19</v>
      </c>
      <c r="H75" s="55">
        <v>296.74737499999998</v>
      </c>
      <c r="I75" s="40">
        <v>15.153062</v>
      </c>
      <c r="J75" s="40">
        <v>267.82313399999998</v>
      </c>
      <c r="K75" s="40">
        <v>6.3636359999999996</v>
      </c>
      <c r="L75" s="56">
        <v>5.5325439999999997</v>
      </c>
      <c r="M75" s="40">
        <v>291</v>
      </c>
      <c r="N75" s="40">
        <v>30.182441000000001</v>
      </c>
      <c r="O75" s="41">
        <v>7.5666310000000001</v>
      </c>
      <c r="P75" s="41">
        <v>253.25092800000002</v>
      </c>
      <c r="Q75" s="57">
        <v>200.830986</v>
      </c>
      <c r="R75" s="41">
        <v>17.196971999999999</v>
      </c>
      <c r="S75" s="41">
        <v>5.6749729999999996</v>
      </c>
      <c r="T75" s="53">
        <v>177.95904100000001</v>
      </c>
    </row>
    <row r="76" spans="1:20" x14ac:dyDescent="0.2">
      <c r="A76" s="52"/>
      <c r="B76" s="40">
        <v>71</v>
      </c>
      <c r="C76" s="55">
        <v>3149</v>
      </c>
      <c r="D76" s="40">
        <v>480</v>
      </c>
      <c r="E76" s="40">
        <v>2222</v>
      </c>
      <c r="F76" s="40">
        <v>76</v>
      </c>
      <c r="G76" s="56">
        <v>283</v>
      </c>
      <c r="H76" s="55">
        <v>1910.2525619999999</v>
      </c>
      <c r="I76" s="40">
        <v>156.484883</v>
      </c>
      <c r="J76" s="40">
        <v>1550.250873</v>
      </c>
      <c r="K76" s="40">
        <v>40.430622</v>
      </c>
      <c r="L76" s="56">
        <v>87.773668999999998</v>
      </c>
      <c r="M76" s="40">
        <v>1597.7313830000001</v>
      </c>
      <c r="N76" s="40">
        <v>186.66992099999999</v>
      </c>
      <c r="O76" s="41">
        <v>39.689711000000003</v>
      </c>
      <c r="P76" s="41">
        <v>1371.3717510000001</v>
      </c>
      <c r="Q76" s="57">
        <v>1099.2351590000001</v>
      </c>
      <c r="R76" s="41">
        <v>114.68209299999999</v>
      </c>
      <c r="S76" s="41">
        <v>26.744125</v>
      </c>
      <c r="T76" s="53">
        <v>957.808941</v>
      </c>
    </row>
    <row r="77" spans="1:20" x14ac:dyDescent="0.2">
      <c r="A77" s="52"/>
      <c r="B77" s="40">
        <v>72</v>
      </c>
      <c r="C77" s="55">
        <v>880</v>
      </c>
      <c r="D77" s="40">
        <v>161</v>
      </c>
      <c r="E77" s="40">
        <v>554</v>
      </c>
      <c r="F77" s="40">
        <v>31</v>
      </c>
      <c r="G77" s="56">
        <v>104</v>
      </c>
      <c r="H77" s="55">
        <v>639.236805</v>
      </c>
      <c r="I77" s="40">
        <v>112.95918399999999</v>
      </c>
      <c r="J77" s="40">
        <v>508.13349899999997</v>
      </c>
      <c r="K77" s="40">
        <v>0.90909099999999998</v>
      </c>
      <c r="L77" s="56">
        <v>16.297549</v>
      </c>
      <c r="M77" s="40">
        <v>512.81383000000005</v>
      </c>
      <c r="N77" s="40">
        <v>63.624394000000002</v>
      </c>
      <c r="O77" s="41">
        <v>11.187512999999999</v>
      </c>
      <c r="P77" s="41">
        <v>438.00192300000003</v>
      </c>
      <c r="Q77" s="57">
        <v>354.58762300000001</v>
      </c>
      <c r="R77" s="41">
        <v>40.111449</v>
      </c>
      <c r="S77" s="41">
        <v>7.1405219999999998</v>
      </c>
      <c r="T77" s="53">
        <v>307.33565200000004</v>
      </c>
    </row>
    <row r="78" spans="1:20" x14ac:dyDescent="0.2">
      <c r="A78" s="52"/>
      <c r="B78" s="40">
        <v>73</v>
      </c>
      <c r="C78" s="55">
        <v>989</v>
      </c>
      <c r="D78" s="40">
        <v>170</v>
      </c>
      <c r="E78" s="40">
        <v>708</v>
      </c>
      <c r="F78" s="40">
        <v>21</v>
      </c>
      <c r="G78" s="56">
        <v>64</v>
      </c>
      <c r="H78" s="55">
        <v>940.21769800000004</v>
      </c>
      <c r="I78" s="40">
        <v>186.37754799999999</v>
      </c>
      <c r="J78" s="40">
        <v>637.925162</v>
      </c>
      <c r="K78" s="40">
        <v>0.90909099999999998</v>
      </c>
      <c r="L78" s="56">
        <v>111.005917</v>
      </c>
      <c r="M78" s="40">
        <v>556</v>
      </c>
      <c r="N78" s="40">
        <v>71.068648999999994</v>
      </c>
      <c r="O78" s="41">
        <v>11.313953</v>
      </c>
      <c r="P78" s="41">
        <v>473.61739799999998</v>
      </c>
      <c r="Q78" s="57">
        <v>366.49127900000002</v>
      </c>
      <c r="R78" s="41">
        <v>39.582538999999997</v>
      </c>
      <c r="S78" s="41">
        <v>6.4651160000000001</v>
      </c>
      <c r="T78" s="53">
        <v>320.443624</v>
      </c>
    </row>
    <row r="79" spans="1:20" x14ac:dyDescent="0.2">
      <c r="A79" s="52"/>
      <c r="B79" s="40">
        <v>74</v>
      </c>
      <c r="C79" s="55">
        <v>866</v>
      </c>
      <c r="D79" s="40">
        <v>181</v>
      </c>
      <c r="E79" s="40">
        <v>589</v>
      </c>
      <c r="F79" s="40">
        <v>14</v>
      </c>
      <c r="G79" s="56">
        <v>61</v>
      </c>
      <c r="H79" s="55">
        <v>625.85406999999998</v>
      </c>
      <c r="I79" s="40">
        <v>98.742037999999994</v>
      </c>
      <c r="J79" s="40">
        <v>492.66483799999997</v>
      </c>
      <c r="K79" s="40">
        <v>17.5</v>
      </c>
      <c r="L79" s="56">
        <v>5.371429</v>
      </c>
      <c r="M79" s="40">
        <v>564.66555800000003</v>
      </c>
      <c r="N79" s="40">
        <v>71.587008999999995</v>
      </c>
      <c r="O79" s="41">
        <v>8.9537820000000004</v>
      </c>
      <c r="P79" s="41">
        <v>484.12476700000008</v>
      </c>
      <c r="Q79" s="57">
        <v>394.372387</v>
      </c>
      <c r="R79" s="41">
        <v>44.249220999999999</v>
      </c>
      <c r="S79" s="41">
        <v>5.7375530000000001</v>
      </c>
      <c r="T79" s="53">
        <v>344.38561300000003</v>
      </c>
    </row>
    <row r="80" spans="1:20" x14ac:dyDescent="0.2">
      <c r="A80" s="52"/>
      <c r="B80" s="40">
        <v>75</v>
      </c>
      <c r="C80" s="55">
        <v>1356</v>
      </c>
      <c r="D80" s="40">
        <v>373</v>
      </c>
      <c r="E80" s="40">
        <v>887</v>
      </c>
      <c r="F80" s="40">
        <v>18</v>
      </c>
      <c r="G80" s="56">
        <v>40</v>
      </c>
      <c r="H80" s="55">
        <v>1011.032504</v>
      </c>
      <c r="I80" s="40">
        <v>188.72987499999999</v>
      </c>
      <c r="J80" s="40">
        <v>796.47446000000002</v>
      </c>
      <c r="K80" s="40">
        <v>17.5</v>
      </c>
      <c r="L80" s="56">
        <v>5.2372670000000001</v>
      </c>
      <c r="M80" s="40">
        <v>652.79321800000002</v>
      </c>
      <c r="N80" s="40">
        <v>106.611422</v>
      </c>
      <c r="O80" s="41">
        <v>6.525385</v>
      </c>
      <c r="P80" s="41">
        <v>539.65641100000005</v>
      </c>
      <c r="Q80" s="57">
        <v>439.74365</v>
      </c>
      <c r="R80" s="41">
        <v>65.148494999999997</v>
      </c>
      <c r="S80" s="41">
        <v>3.8600439999999998</v>
      </c>
      <c r="T80" s="53">
        <v>370.73511099999996</v>
      </c>
    </row>
    <row r="81" spans="1:20" x14ac:dyDescent="0.2">
      <c r="A81" s="52"/>
      <c r="B81" s="40">
        <v>76</v>
      </c>
      <c r="C81" s="55">
        <v>1038</v>
      </c>
      <c r="D81" s="40">
        <v>201</v>
      </c>
      <c r="E81" s="40">
        <v>695</v>
      </c>
      <c r="F81" s="40">
        <v>15</v>
      </c>
      <c r="G81" s="56">
        <v>96</v>
      </c>
      <c r="H81" s="55">
        <v>950.00001499999996</v>
      </c>
      <c r="I81" s="40">
        <v>410.00000899999998</v>
      </c>
      <c r="J81" s="40">
        <v>444.99999600000001</v>
      </c>
      <c r="K81" s="40">
        <v>0</v>
      </c>
      <c r="L81" s="56">
        <v>80.000001999999995</v>
      </c>
      <c r="M81" s="40">
        <v>602</v>
      </c>
      <c r="N81" s="40">
        <v>85.714706000000007</v>
      </c>
      <c r="O81" s="41">
        <v>11.666667</v>
      </c>
      <c r="P81" s="41">
        <v>504.618627</v>
      </c>
      <c r="Q81" s="57">
        <v>415.33333299999998</v>
      </c>
      <c r="R81" s="41">
        <v>49.350890999999997</v>
      </c>
      <c r="S81" s="41">
        <v>7.9333330000000002</v>
      </c>
      <c r="T81" s="53">
        <v>358.04910899999999</v>
      </c>
    </row>
    <row r="82" spans="1:20" x14ac:dyDescent="0.2">
      <c r="A82" s="52"/>
      <c r="B82" s="40">
        <v>77</v>
      </c>
      <c r="C82" s="55">
        <v>1939</v>
      </c>
      <c r="D82" s="40">
        <v>464</v>
      </c>
      <c r="E82" s="40">
        <v>1326</v>
      </c>
      <c r="F82" s="40">
        <v>16</v>
      </c>
      <c r="G82" s="56">
        <v>84</v>
      </c>
      <c r="H82" s="55">
        <v>1744.00001</v>
      </c>
      <c r="I82" s="40">
        <v>219.99999600000001</v>
      </c>
      <c r="J82" s="40">
        <v>1405.000014</v>
      </c>
      <c r="K82" s="40">
        <v>4</v>
      </c>
      <c r="L82" s="56">
        <v>54.999999000000003</v>
      </c>
      <c r="M82" s="40">
        <v>1062</v>
      </c>
      <c r="N82" s="40">
        <v>182.56512499999999</v>
      </c>
      <c r="O82" s="41">
        <v>18.724685999999998</v>
      </c>
      <c r="P82" s="41">
        <v>860.71018900000001</v>
      </c>
      <c r="Q82" s="57">
        <v>693.46005000000002</v>
      </c>
      <c r="R82" s="41">
        <v>103.015922</v>
      </c>
      <c r="S82" s="41">
        <v>10.459727000000001</v>
      </c>
      <c r="T82" s="53">
        <v>579.98440099999993</v>
      </c>
    </row>
    <row r="83" spans="1:20" x14ac:dyDescent="0.2">
      <c r="A83" s="52"/>
      <c r="B83" s="40">
        <v>78</v>
      </c>
      <c r="C83" s="55">
        <v>1422</v>
      </c>
      <c r="D83" s="40">
        <v>555</v>
      </c>
      <c r="E83" s="40">
        <v>756</v>
      </c>
      <c r="F83" s="40">
        <v>42</v>
      </c>
      <c r="G83" s="56">
        <v>32</v>
      </c>
      <c r="H83" s="55">
        <v>619.43891900000006</v>
      </c>
      <c r="I83" s="40">
        <v>129.49640199999999</v>
      </c>
      <c r="J83" s="40">
        <v>417.46284500000002</v>
      </c>
      <c r="K83" s="40">
        <v>0</v>
      </c>
      <c r="L83" s="56">
        <v>69.146339999999995</v>
      </c>
      <c r="M83" s="40">
        <v>635</v>
      </c>
      <c r="N83" s="40">
        <v>167.54577699999999</v>
      </c>
      <c r="O83" s="41">
        <v>6.2306530000000002</v>
      </c>
      <c r="P83" s="41">
        <v>461.22357</v>
      </c>
      <c r="Q83" s="57">
        <v>406.103475</v>
      </c>
      <c r="R83" s="41">
        <v>96.652422999999999</v>
      </c>
      <c r="S83" s="41">
        <v>3.0691329999999999</v>
      </c>
      <c r="T83" s="53">
        <v>306.38191899999998</v>
      </c>
    </row>
    <row r="84" spans="1:20" x14ac:dyDescent="0.2">
      <c r="A84" s="52"/>
      <c r="B84" s="40">
        <v>79</v>
      </c>
      <c r="C84" s="55">
        <v>1013</v>
      </c>
      <c r="D84" s="40">
        <v>523</v>
      </c>
      <c r="E84" s="40">
        <v>421</v>
      </c>
      <c r="F84" s="40">
        <v>15</v>
      </c>
      <c r="G84" s="56">
        <v>20</v>
      </c>
      <c r="H84" s="55">
        <v>410.06385</v>
      </c>
      <c r="I84" s="40">
        <v>124.436184</v>
      </c>
      <c r="J84" s="40">
        <v>241.15082200000001</v>
      </c>
      <c r="K84" s="40">
        <v>0</v>
      </c>
      <c r="L84" s="56">
        <v>37.810180000000003</v>
      </c>
      <c r="M84" s="40">
        <v>440</v>
      </c>
      <c r="N84" s="40">
        <v>107.777203</v>
      </c>
      <c r="O84" s="41">
        <v>3.743328</v>
      </c>
      <c r="P84" s="41">
        <v>328.47946899999999</v>
      </c>
      <c r="Q84" s="57">
        <v>282.28277400000002</v>
      </c>
      <c r="R84" s="41">
        <v>62.797485000000002</v>
      </c>
      <c r="S84" s="41">
        <v>1.8029280000000001</v>
      </c>
      <c r="T84" s="53">
        <v>217.68236100000001</v>
      </c>
    </row>
    <row r="85" spans="1:20" x14ac:dyDescent="0.2">
      <c r="A85" s="52"/>
      <c r="B85" s="40">
        <v>80</v>
      </c>
      <c r="C85" s="55">
        <v>706</v>
      </c>
      <c r="D85" s="40">
        <v>154</v>
      </c>
      <c r="E85" s="40">
        <v>432</v>
      </c>
      <c r="F85" s="40">
        <v>32</v>
      </c>
      <c r="G85" s="56">
        <v>71</v>
      </c>
      <c r="H85" s="55">
        <v>559.39880300000004</v>
      </c>
      <c r="I85" s="40">
        <v>144.89583099999999</v>
      </c>
      <c r="J85" s="40">
        <v>333.054889</v>
      </c>
      <c r="K85" s="40">
        <v>40</v>
      </c>
      <c r="L85" s="56">
        <v>28.114754999999999</v>
      </c>
      <c r="M85" s="40">
        <v>289</v>
      </c>
      <c r="N85" s="40">
        <v>50.170842</v>
      </c>
      <c r="O85" s="41">
        <v>11.752304000000001</v>
      </c>
      <c r="P85" s="41">
        <v>227.076854</v>
      </c>
      <c r="Q85" s="57">
        <v>178.26991899999999</v>
      </c>
      <c r="R85" s="41">
        <v>28.353760000000001</v>
      </c>
      <c r="S85" s="41">
        <v>5.8720869999999996</v>
      </c>
      <c r="T85" s="53">
        <v>144.044072</v>
      </c>
    </row>
    <row r="86" spans="1:20" x14ac:dyDescent="0.2">
      <c r="A86" s="52"/>
      <c r="B86" s="40">
        <v>81</v>
      </c>
      <c r="C86" s="55">
        <v>2</v>
      </c>
      <c r="D86" s="40">
        <v>0</v>
      </c>
      <c r="E86" s="40">
        <v>1</v>
      </c>
      <c r="F86" s="40">
        <v>0</v>
      </c>
      <c r="G86" s="56">
        <v>0</v>
      </c>
      <c r="H86" s="55">
        <v>0.93292699999999995</v>
      </c>
      <c r="I86" s="40">
        <v>0</v>
      </c>
      <c r="J86" s="40">
        <v>0.93292699999999995</v>
      </c>
      <c r="K86" s="40">
        <v>0</v>
      </c>
      <c r="L86" s="56">
        <v>0</v>
      </c>
      <c r="M86" s="40">
        <v>2</v>
      </c>
      <c r="N86" s="40">
        <v>0.29684700000000003</v>
      </c>
      <c r="O86" s="41">
        <v>0.111111</v>
      </c>
      <c r="P86" s="41">
        <v>1.592042</v>
      </c>
      <c r="Q86" s="57">
        <v>1.4666669999999999</v>
      </c>
      <c r="R86" s="41">
        <v>0.19789799999999999</v>
      </c>
      <c r="S86" s="41">
        <v>8.8888999999999996E-2</v>
      </c>
      <c r="T86" s="53">
        <v>1.17988</v>
      </c>
    </row>
    <row r="87" spans="1:20" x14ac:dyDescent="0.2">
      <c r="A87" s="52"/>
      <c r="B87" s="40">
        <v>82</v>
      </c>
      <c r="C87" s="55">
        <v>599</v>
      </c>
      <c r="D87" s="40">
        <v>87</v>
      </c>
      <c r="E87" s="40">
        <v>441</v>
      </c>
      <c r="F87" s="40">
        <v>22</v>
      </c>
      <c r="G87" s="56">
        <v>37</v>
      </c>
      <c r="H87" s="55">
        <v>520.549306</v>
      </c>
      <c r="I87" s="40">
        <v>117.11340300000001</v>
      </c>
      <c r="J87" s="40">
        <v>364.26391000000001</v>
      </c>
      <c r="K87" s="40">
        <v>15.714287000000001</v>
      </c>
      <c r="L87" s="56">
        <v>16.791045</v>
      </c>
      <c r="M87" s="40">
        <v>377</v>
      </c>
      <c r="N87" s="40">
        <v>60.211672999999998</v>
      </c>
      <c r="O87" s="41">
        <v>2.2808989999999998</v>
      </c>
      <c r="P87" s="41">
        <v>314.507428</v>
      </c>
      <c r="Q87" s="57">
        <v>276.64044899999999</v>
      </c>
      <c r="R87" s="41">
        <v>39.536580000000001</v>
      </c>
      <c r="S87" s="41">
        <v>1.629213</v>
      </c>
      <c r="T87" s="53">
        <v>235.47465599999998</v>
      </c>
    </row>
    <row r="88" spans="1:20" x14ac:dyDescent="0.2">
      <c r="A88" s="52"/>
      <c r="B88" s="40">
        <v>83</v>
      </c>
      <c r="C88" s="55">
        <v>1263</v>
      </c>
      <c r="D88" s="40">
        <v>180</v>
      </c>
      <c r="E88" s="40">
        <v>961</v>
      </c>
      <c r="F88" s="40">
        <v>35</v>
      </c>
      <c r="G88" s="56">
        <v>55</v>
      </c>
      <c r="H88" s="55">
        <v>1129.450689</v>
      </c>
      <c r="I88" s="40">
        <v>237.886594</v>
      </c>
      <c r="J88" s="40">
        <v>825.73607600000003</v>
      </c>
      <c r="K88" s="40">
        <v>34.285716999999998</v>
      </c>
      <c r="L88" s="56">
        <v>28.208956000000001</v>
      </c>
      <c r="M88" s="40">
        <v>768</v>
      </c>
      <c r="N88" s="40">
        <v>122.659323</v>
      </c>
      <c r="O88" s="41">
        <v>4.6464999999999996</v>
      </c>
      <c r="P88" s="41">
        <v>640.69417700000008</v>
      </c>
      <c r="Q88" s="57">
        <v>563.55401900000004</v>
      </c>
      <c r="R88" s="41">
        <v>80.541363000000004</v>
      </c>
      <c r="S88" s="41">
        <v>3.3189280000000001</v>
      </c>
      <c r="T88" s="53">
        <v>479.69372800000002</v>
      </c>
    </row>
    <row r="89" spans="1:20" x14ac:dyDescent="0.2">
      <c r="A89" s="52"/>
      <c r="B89" s="40">
        <v>84</v>
      </c>
      <c r="C89" s="55">
        <v>1209</v>
      </c>
      <c r="D89" s="40">
        <v>228</v>
      </c>
      <c r="E89" s="40">
        <v>838</v>
      </c>
      <c r="F89" s="40">
        <v>24</v>
      </c>
      <c r="G89" s="56">
        <v>76</v>
      </c>
      <c r="H89" s="55">
        <v>772.73512500000004</v>
      </c>
      <c r="I89" s="40">
        <v>232.09553099999999</v>
      </c>
      <c r="J89" s="40">
        <v>489.86031700000001</v>
      </c>
      <c r="K89" s="40">
        <v>5.4</v>
      </c>
      <c r="L89" s="56">
        <v>29.999998999999999</v>
      </c>
      <c r="M89" s="40">
        <v>475</v>
      </c>
      <c r="N89" s="40">
        <v>82.450642000000002</v>
      </c>
      <c r="O89" s="41">
        <v>12.881356</v>
      </c>
      <c r="P89" s="41">
        <v>379.668002</v>
      </c>
      <c r="Q89" s="57">
        <v>313.44632799999999</v>
      </c>
      <c r="R89" s="41">
        <v>52.577221000000002</v>
      </c>
      <c r="S89" s="41">
        <v>5.9039549999999998</v>
      </c>
      <c r="T89" s="53">
        <v>254.96515199999999</v>
      </c>
    </row>
    <row r="90" spans="1:20" x14ac:dyDescent="0.2">
      <c r="A90" s="52"/>
      <c r="B90" s="40">
        <v>85</v>
      </c>
      <c r="C90" s="55">
        <v>1618</v>
      </c>
      <c r="D90" s="40">
        <v>851</v>
      </c>
      <c r="E90" s="40">
        <v>637</v>
      </c>
      <c r="F90" s="40">
        <v>41</v>
      </c>
      <c r="G90" s="56">
        <v>32</v>
      </c>
      <c r="H90" s="55">
        <v>903.78849600000001</v>
      </c>
      <c r="I90" s="40">
        <v>216.91721999999999</v>
      </c>
      <c r="J90" s="40">
        <v>554.65058499999998</v>
      </c>
      <c r="K90" s="40">
        <v>33.599998999999997</v>
      </c>
      <c r="L90" s="56">
        <v>0</v>
      </c>
      <c r="M90" s="40">
        <v>550</v>
      </c>
      <c r="N90" s="40">
        <v>101.13865699999999</v>
      </c>
      <c r="O90" s="41">
        <v>10.811913000000001</v>
      </c>
      <c r="P90" s="41">
        <v>438.04943000000003</v>
      </c>
      <c r="Q90" s="57">
        <v>351.52599800000002</v>
      </c>
      <c r="R90" s="41">
        <v>55.672317</v>
      </c>
      <c r="S90" s="41">
        <v>6.6435880000000003</v>
      </c>
      <c r="T90" s="53">
        <v>289.21009299999997</v>
      </c>
    </row>
    <row r="91" spans="1:20" x14ac:dyDescent="0.2">
      <c r="A91" s="52"/>
      <c r="B91" s="40">
        <v>86</v>
      </c>
      <c r="C91" s="55">
        <v>183</v>
      </c>
      <c r="D91" s="40">
        <v>30</v>
      </c>
      <c r="E91" s="40">
        <v>138</v>
      </c>
      <c r="F91" s="40">
        <v>4</v>
      </c>
      <c r="G91" s="56">
        <v>2</v>
      </c>
      <c r="H91" s="55">
        <v>136.41789299999999</v>
      </c>
      <c r="I91" s="40">
        <v>33.439489999999999</v>
      </c>
      <c r="J91" s="40">
        <v>98.290904999999995</v>
      </c>
      <c r="K91" s="40">
        <v>0</v>
      </c>
      <c r="L91" s="56">
        <v>0</v>
      </c>
      <c r="M91" s="40">
        <v>79</v>
      </c>
      <c r="N91" s="40">
        <v>14.443042</v>
      </c>
      <c r="O91" s="41">
        <v>1.1861429999999999</v>
      </c>
      <c r="P91" s="41">
        <v>63.370814999999993</v>
      </c>
      <c r="Q91" s="57">
        <v>50.304952999999998</v>
      </c>
      <c r="R91" s="41">
        <v>7.5642709999999997</v>
      </c>
      <c r="S91" s="41">
        <v>0.86641599999999996</v>
      </c>
      <c r="T91" s="53">
        <v>41.874265999999999</v>
      </c>
    </row>
    <row r="92" spans="1:20" x14ac:dyDescent="0.2">
      <c r="A92" s="52"/>
      <c r="B92" s="40">
        <v>87</v>
      </c>
      <c r="C92" s="55">
        <v>753</v>
      </c>
      <c r="D92" s="40">
        <v>173</v>
      </c>
      <c r="E92" s="40">
        <v>532</v>
      </c>
      <c r="F92" s="40">
        <v>18</v>
      </c>
      <c r="G92" s="56">
        <v>10</v>
      </c>
      <c r="H92" s="55">
        <v>602.03176800000006</v>
      </c>
      <c r="I92" s="40">
        <v>171.21018799999999</v>
      </c>
      <c r="J92" s="40">
        <v>410.50908299999998</v>
      </c>
      <c r="K92" s="40">
        <v>0</v>
      </c>
      <c r="L92" s="56">
        <v>0</v>
      </c>
      <c r="M92" s="40">
        <v>447</v>
      </c>
      <c r="N92" s="40">
        <v>84.384664999999998</v>
      </c>
      <c r="O92" s="41">
        <v>7.2046250000000001</v>
      </c>
      <c r="P92" s="41">
        <v>355.41070999999999</v>
      </c>
      <c r="Q92" s="57">
        <v>281.29362300000003</v>
      </c>
      <c r="R92" s="41">
        <v>43.238422999999997</v>
      </c>
      <c r="S92" s="41">
        <v>5.3251580000000001</v>
      </c>
      <c r="T92" s="53">
        <v>232.73004200000003</v>
      </c>
    </row>
    <row r="93" spans="1:20" x14ac:dyDescent="0.2">
      <c r="A93" s="52"/>
      <c r="B93" s="40">
        <v>88</v>
      </c>
      <c r="C93" s="55">
        <v>350</v>
      </c>
      <c r="D93" s="40">
        <v>50</v>
      </c>
      <c r="E93" s="40">
        <v>257</v>
      </c>
      <c r="F93" s="40">
        <v>9</v>
      </c>
      <c r="G93" s="56">
        <v>11</v>
      </c>
      <c r="H93" s="55">
        <v>337.36556200000001</v>
      </c>
      <c r="I93" s="40">
        <v>23.800001000000002</v>
      </c>
      <c r="J93" s="40">
        <v>258.32745799999998</v>
      </c>
      <c r="K93" s="40">
        <v>46.666668000000001</v>
      </c>
      <c r="L93" s="56">
        <v>1.9047620000000001</v>
      </c>
      <c r="M93" s="40">
        <v>219</v>
      </c>
      <c r="N93" s="40">
        <v>38.014085000000001</v>
      </c>
      <c r="O93" s="41">
        <v>5.9389830000000003</v>
      </c>
      <c r="P93" s="41">
        <v>175.046932</v>
      </c>
      <c r="Q93" s="57">
        <v>144.515254</v>
      </c>
      <c r="R93" s="41">
        <v>24.240866</v>
      </c>
      <c r="S93" s="41">
        <v>2.7220339999999998</v>
      </c>
      <c r="T93" s="53">
        <v>117.55235400000001</v>
      </c>
    </row>
    <row r="94" spans="1:20" x14ac:dyDescent="0.2">
      <c r="A94" s="52"/>
      <c r="B94" s="40">
        <v>89</v>
      </c>
      <c r="C94" s="55">
        <v>903</v>
      </c>
      <c r="D94" s="40">
        <v>134</v>
      </c>
      <c r="E94" s="40">
        <v>722</v>
      </c>
      <c r="F94" s="40">
        <v>7</v>
      </c>
      <c r="G94" s="56">
        <v>27</v>
      </c>
      <c r="H94" s="55">
        <v>801.34355100000005</v>
      </c>
      <c r="I94" s="40">
        <v>109.357893</v>
      </c>
      <c r="J94" s="40">
        <v>652.85042499999997</v>
      </c>
      <c r="K94" s="40">
        <v>25.333334000000001</v>
      </c>
      <c r="L94" s="56">
        <v>7.1352380000000002</v>
      </c>
      <c r="M94" s="40">
        <v>637</v>
      </c>
      <c r="N94" s="40">
        <v>96.188149999999993</v>
      </c>
      <c r="O94" s="41">
        <v>8.9976540000000007</v>
      </c>
      <c r="P94" s="41">
        <v>531.81419600000004</v>
      </c>
      <c r="Q94" s="57">
        <v>471.41132800000003</v>
      </c>
      <c r="R94" s="41">
        <v>62.689990999999999</v>
      </c>
      <c r="S94" s="41">
        <v>7.3788029999999996</v>
      </c>
      <c r="T94" s="53">
        <v>401.342534</v>
      </c>
    </row>
    <row r="95" spans="1:20" x14ac:dyDescent="0.2">
      <c r="A95" s="52"/>
      <c r="B95" s="40">
        <v>90</v>
      </c>
      <c r="C95" s="55">
        <v>990</v>
      </c>
      <c r="D95" s="40">
        <v>234</v>
      </c>
      <c r="E95" s="40">
        <v>713</v>
      </c>
      <c r="F95" s="40">
        <v>9</v>
      </c>
      <c r="G95" s="56">
        <v>22</v>
      </c>
      <c r="H95" s="55">
        <v>819.29090499999995</v>
      </c>
      <c r="I95" s="40">
        <v>236.842106</v>
      </c>
      <c r="J95" s="40">
        <v>548.82211800000005</v>
      </c>
      <c r="K95" s="40">
        <v>8</v>
      </c>
      <c r="L95" s="56">
        <v>8.9600000000000009</v>
      </c>
      <c r="M95" s="40">
        <v>640</v>
      </c>
      <c r="N95" s="40">
        <v>100.549126</v>
      </c>
      <c r="O95" s="41">
        <v>9.246162</v>
      </c>
      <c r="P95" s="41">
        <v>530.20471199999997</v>
      </c>
      <c r="Q95" s="57">
        <v>462.17421000000002</v>
      </c>
      <c r="R95" s="41">
        <v>62.811014</v>
      </c>
      <c r="S95" s="41">
        <v>7.4476310000000003</v>
      </c>
      <c r="T95" s="53">
        <v>391.91556500000002</v>
      </c>
    </row>
    <row r="96" spans="1:20" x14ac:dyDescent="0.2">
      <c r="A96" s="52"/>
      <c r="B96" s="40">
        <v>91</v>
      </c>
      <c r="C96" s="55">
        <v>631</v>
      </c>
      <c r="D96" s="40">
        <v>107</v>
      </c>
      <c r="E96" s="40">
        <v>489</v>
      </c>
      <c r="F96" s="40">
        <v>16</v>
      </c>
      <c r="G96" s="56">
        <v>10</v>
      </c>
      <c r="H96" s="55">
        <v>476.58927899999998</v>
      </c>
      <c r="I96" s="40">
        <v>58.798451</v>
      </c>
      <c r="J96" s="40">
        <v>397.60014899999999</v>
      </c>
      <c r="K96" s="40">
        <v>14.814814999999999</v>
      </c>
      <c r="L96" s="56">
        <v>3.0681820000000002</v>
      </c>
      <c r="M96" s="40">
        <v>365</v>
      </c>
      <c r="N96" s="40">
        <v>60.057825000000001</v>
      </c>
      <c r="O96" s="41">
        <v>4.2443999999999997</v>
      </c>
      <c r="P96" s="41">
        <v>300.69777500000004</v>
      </c>
      <c r="Q96" s="57">
        <v>240.799971</v>
      </c>
      <c r="R96" s="41">
        <v>33.851059999999997</v>
      </c>
      <c r="S96" s="41">
        <v>2.9435570000000002</v>
      </c>
      <c r="T96" s="53">
        <v>204.00535400000001</v>
      </c>
    </row>
    <row r="97" spans="1:20" x14ac:dyDescent="0.2">
      <c r="A97" s="52"/>
      <c r="B97" s="40">
        <v>92</v>
      </c>
      <c r="C97" s="55">
        <v>1577</v>
      </c>
      <c r="D97" s="40">
        <v>303</v>
      </c>
      <c r="E97" s="40">
        <v>1145</v>
      </c>
      <c r="F97" s="40">
        <v>35</v>
      </c>
      <c r="G97" s="56">
        <v>45</v>
      </c>
      <c r="H97" s="55">
        <v>1219.9771430000001</v>
      </c>
      <c r="I97" s="40">
        <v>186.201549</v>
      </c>
      <c r="J97" s="40">
        <v>968.96629299999995</v>
      </c>
      <c r="K97" s="40">
        <v>35.185184999999997</v>
      </c>
      <c r="L97" s="56">
        <v>11.931818</v>
      </c>
      <c r="M97" s="40">
        <v>889</v>
      </c>
      <c r="N97" s="40">
        <v>125.99098600000001</v>
      </c>
      <c r="O97" s="41">
        <v>6.580311</v>
      </c>
      <c r="P97" s="41">
        <v>756.42870299999993</v>
      </c>
      <c r="Q97" s="57">
        <v>611.96891200000005</v>
      </c>
      <c r="R97" s="41">
        <v>79.110619</v>
      </c>
      <c r="S97" s="41">
        <v>3.9481869999999999</v>
      </c>
      <c r="T97" s="53">
        <v>528.91010600000004</v>
      </c>
    </row>
    <row r="98" spans="1:20" x14ac:dyDescent="0.2">
      <c r="A98" s="52"/>
      <c r="B98" s="40">
        <v>93</v>
      </c>
      <c r="C98" s="55">
        <v>508</v>
      </c>
      <c r="D98" s="40">
        <v>112</v>
      </c>
      <c r="E98" s="40">
        <v>358</v>
      </c>
      <c r="F98" s="40">
        <v>8</v>
      </c>
      <c r="G98" s="56">
        <v>12</v>
      </c>
      <c r="H98" s="55">
        <v>533.43354899999997</v>
      </c>
      <c r="I98" s="40">
        <v>220.00000299999999</v>
      </c>
      <c r="J98" s="40">
        <v>313.43354499999998</v>
      </c>
      <c r="K98" s="40">
        <v>0</v>
      </c>
      <c r="L98" s="56">
        <v>0</v>
      </c>
      <c r="M98" s="40">
        <v>246</v>
      </c>
      <c r="N98" s="40">
        <v>34.863647</v>
      </c>
      <c r="O98" s="41">
        <v>1.820873</v>
      </c>
      <c r="P98" s="41">
        <v>209.31547999999998</v>
      </c>
      <c r="Q98" s="57">
        <v>169.341229</v>
      </c>
      <c r="R98" s="41">
        <v>21.891127000000001</v>
      </c>
      <c r="S98" s="41">
        <v>1.0925240000000001</v>
      </c>
      <c r="T98" s="53">
        <v>146.35757799999999</v>
      </c>
    </row>
    <row r="99" spans="1:20" x14ac:dyDescent="0.2">
      <c r="A99" s="52"/>
      <c r="B99" s="40">
        <v>94</v>
      </c>
      <c r="C99" s="55">
        <v>673</v>
      </c>
      <c r="D99" s="40">
        <v>61</v>
      </c>
      <c r="E99" s="40">
        <v>519</v>
      </c>
      <c r="F99" s="40">
        <v>19</v>
      </c>
      <c r="G99" s="56">
        <v>66</v>
      </c>
      <c r="H99" s="55">
        <v>665.48458700000003</v>
      </c>
      <c r="I99" s="40">
        <v>68.854960000000005</v>
      </c>
      <c r="J99" s="40">
        <v>478.171221</v>
      </c>
      <c r="K99" s="40">
        <v>26.086957000000002</v>
      </c>
      <c r="L99" s="56">
        <v>88.571432000000001</v>
      </c>
      <c r="M99" s="40">
        <v>411</v>
      </c>
      <c r="N99" s="40">
        <v>29.797951999999999</v>
      </c>
      <c r="O99" s="41">
        <v>14.690661</v>
      </c>
      <c r="P99" s="41">
        <v>366.51138700000001</v>
      </c>
      <c r="Q99" s="57">
        <v>324.337447</v>
      </c>
      <c r="R99" s="41">
        <v>23.085124</v>
      </c>
      <c r="S99" s="41">
        <v>10.329243999999999</v>
      </c>
      <c r="T99" s="53">
        <v>290.92307899999997</v>
      </c>
    </row>
    <row r="100" spans="1:20" x14ac:dyDescent="0.2">
      <c r="A100" s="52"/>
      <c r="B100" s="40">
        <v>95</v>
      </c>
      <c r="C100" s="55">
        <v>574</v>
      </c>
      <c r="D100" s="40">
        <v>50</v>
      </c>
      <c r="E100" s="40">
        <v>466</v>
      </c>
      <c r="F100" s="40">
        <v>8</v>
      </c>
      <c r="G100" s="56">
        <v>40</v>
      </c>
      <c r="H100" s="55">
        <v>554.32574099999999</v>
      </c>
      <c r="I100" s="40">
        <v>56.335875999999999</v>
      </c>
      <c r="J100" s="40">
        <v>432.42363699999999</v>
      </c>
      <c r="K100" s="40">
        <v>12.173913000000001</v>
      </c>
      <c r="L100" s="56">
        <v>47.692309000000002</v>
      </c>
      <c r="M100" s="40">
        <v>441</v>
      </c>
      <c r="N100" s="40">
        <v>32.132980000000003</v>
      </c>
      <c r="O100" s="41">
        <v>11.002390999999999</v>
      </c>
      <c r="P100" s="41">
        <v>397.86462900000004</v>
      </c>
      <c r="Q100" s="57">
        <v>357.13953500000002</v>
      </c>
      <c r="R100" s="41">
        <v>24.919454000000002</v>
      </c>
      <c r="S100" s="41">
        <v>8.5526649999999993</v>
      </c>
      <c r="T100" s="53">
        <v>323.66741600000006</v>
      </c>
    </row>
    <row r="101" spans="1:20" x14ac:dyDescent="0.2">
      <c r="A101" s="52"/>
      <c r="B101" s="40">
        <v>96</v>
      </c>
      <c r="C101" s="55">
        <v>1922</v>
      </c>
      <c r="D101" s="40">
        <v>403</v>
      </c>
      <c r="E101" s="40">
        <v>1337</v>
      </c>
      <c r="F101" s="40">
        <v>78</v>
      </c>
      <c r="G101" s="56">
        <v>66</v>
      </c>
      <c r="H101" s="55">
        <v>1416.555566</v>
      </c>
      <c r="I101" s="40">
        <v>244.99999500000001</v>
      </c>
      <c r="J101" s="40">
        <v>1030.00001</v>
      </c>
      <c r="K101" s="40">
        <v>39.999999000000003</v>
      </c>
      <c r="L101" s="56">
        <v>89.999998000000005</v>
      </c>
      <c r="M101" s="40">
        <v>901</v>
      </c>
      <c r="N101" s="40">
        <v>92.010802999999996</v>
      </c>
      <c r="O101" s="41">
        <v>19.516233</v>
      </c>
      <c r="P101" s="41">
        <v>789.47296400000005</v>
      </c>
      <c r="Q101" s="57">
        <v>634.37777700000004</v>
      </c>
      <c r="R101" s="41">
        <v>58.578173999999997</v>
      </c>
      <c r="S101" s="41">
        <v>12.083868000000001</v>
      </c>
      <c r="T101" s="53">
        <v>563.715735</v>
      </c>
    </row>
    <row r="102" spans="1:20" x14ac:dyDescent="0.2">
      <c r="A102" s="52"/>
      <c r="B102" s="40">
        <v>97</v>
      </c>
      <c r="C102" s="55">
        <v>998</v>
      </c>
      <c r="D102" s="40">
        <v>112</v>
      </c>
      <c r="E102" s="40">
        <v>809</v>
      </c>
      <c r="F102" s="40">
        <v>25</v>
      </c>
      <c r="G102" s="56">
        <v>36</v>
      </c>
      <c r="H102" s="55">
        <v>848.35422700000004</v>
      </c>
      <c r="I102" s="40">
        <v>44.267242000000003</v>
      </c>
      <c r="J102" s="40">
        <v>685.44904399999996</v>
      </c>
      <c r="K102" s="40">
        <v>52.500003</v>
      </c>
      <c r="L102" s="56">
        <v>64.137929999999997</v>
      </c>
      <c r="M102" s="40">
        <v>724</v>
      </c>
      <c r="N102" s="40">
        <v>72.017025000000004</v>
      </c>
      <c r="O102" s="41">
        <v>14.842010999999999</v>
      </c>
      <c r="P102" s="41">
        <v>637.14096400000005</v>
      </c>
      <c r="Q102" s="57">
        <v>564.71154100000001</v>
      </c>
      <c r="R102" s="41">
        <v>50.364713999999999</v>
      </c>
      <c r="S102" s="41">
        <v>10.402729000000001</v>
      </c>
      <c r="T102" s="53">
        <v>503.94409799999994</v>
      </c>
    </row>
    <row r="103" spans="1:20" x14ac:dyDescent="0.2">
      <c r="A103" s="52"/>
      <c r="B103" s="40">
        <v>98</v>
      </c>
      <c r="C103" s="55">
        <v>1505</v>
      </c>
      <c r="D103" s="40">
        <v>114</v>
      </c>
      <c r="E103" s="40">
        <v>1288</v>
      </c>
      <c r="F103" s="40">
        <v>16</v>
      </c>
      <c r="G103" s="56">
        <v>60</v>
      </c>
      <c r="H103" s="55">
        <v>1352.0834339999999</v>
      </c>
      <c r="I103" s="40">
        <v>53.890653999999998</v>
      </c>
      <c r="J103" s="40">
        <v>1187.8702519999999</v>
      </c>
      <c r="K103" s="40">
        <v>22.500001000000001</v>
      </c>
      <c r="L103" s="56">
        <v>76.731633000000002</v>
      </c>
      <c r="M103" s="40">
        <v>1082</v>
      </c>
      <c r="N103" s="40">
        <v>86.063749999999999</v>
      </c>
      <c r="O103" s="41">
        <v>19.828225</v>
      </c>
      <c r="P103" s="41">
        <v>976.108025</v>
      </c>
      <c r="Q103" s="57">
        <v>830.61837500000001</v>
      </c>
      <c r="R103" s="41">
        <v>54.008510000000001</v>
      </c>
      <c r="S103" s="41">
        <v>14.415793000000001</v>
      </c>
      <c r="T103" s="53">
        <v>762.19407200000001</v>
      </c>
    </row>
    <row r="104" spans="1:20" x14ac:dyDescent="0.2">
      <c r="A104" s="52"/>
      <c r="B104" s="40">
        <v>99</v>
      </c>
      <c r="C104" s="55">
        <v>1875</v>
      </c>
      <c r="D104" s="40">
        <v>367</v>
      </c>
      <c r="E104" s="40">
        <v>1314</v>
      </c>
      <c r="F104" s="40">
        <v>44</v>
      </c>
      <c r="G104" s="56">
        <v>86</v>
      </c>
      <c r="H104" s="55">
        <v>1313.393309</v>
      </c>
      <c r="I104" s="40">
        <v>155.330476</v>
      </c>
      <c r="J104" s="40">
        <v>993.53307299999994</v>
      </c>
      <c r="K104" s="40">
        <v>3.4666670000000002</v>
      </c>
      <c r="L104" s="56">
        <v>108.85770599999999</v>
      </c>
      <c r="M104" s="40">
        <v>1005</v>
      </c>
      <c r="N104" s="40">
        <v>103.88164</v>
      </c>
      <c r="O104" s="41">
        <v>18.311305000000001</v>
      </c>
      <c r="P104" s="41">
        <v>882.80705499999999</v>
      </c>
      <c r="Q104" s="57">
        <v>731.74146699999994</v>
      </c>
      <c r="R104" s="41">
        <v>53.590107000000003</v>
      </c>
      <c r="S104" s="41">
        <v>14.127407</v>
      </c>
      <c r="T104" s="53">
        <v>664.02395300000001</v>
      </c>
    </row>
    <row r="105" spans="1:20" x14ac:dyDescent="0.2">
      <c r="A105" s="52"/>
      <c r="B105" s="40">
        <v>100</v>
      </c>
      <c r="C105" s="55">
        <v>414</v>
      </c>
      <c r="D105" s="40">
        <v>27</v>
      </c>
      <c r="E105" s="40">
        <v>356</v>
      </c>
      <c r="F105" s="40">
        <v>4</v>
      </c>
      <c r="G105" s="56">
        <v>11</v>
      </c>
      <c r="H105" s="55">
        <v>280.10336100000001</v>
      </c>
      <c r="I105" s="40">
        <v>11.511628</v>
      </c>
      <c r="J105" s="40">
        <v>245.08196899999999</v>
      </c>
      <c r="K105" s="40">
        <v>0.53333299999999995</v>
      </c>
      <c r="L105" s="56">
        <v>15.272728000000001</v>
      </c>
      <c r="M105" s="40">
        <v>297</v>
      </c>
      <c r="N105" s="40">
        <v>11.316856</v>
      </c>
      <c r="O105" s="41">
        <v>5.0831299999999997</v>
      </c>
      <c r="P105" s="41">
        <v>280.60001400000004</v>
      </c>
      <c r="Q105" s="57">
        <v>242.53789699999999</v>
      </c>
      <c r="R105" s="41">
        <v>9.7001620000000006</v>
      </c>
      <c r="S105" s="41">
        <v>2.9046449999999999</v>
      </c>
      <c r="T105" s="53">
        <v>229.93308999999999</v>
      </c>
    </row>
    <row r="106" spans="1:20" x14ac:dyDescent="0.2">
      <c r="A106" s="52"/>
      <c r="B106" s="40">
        <v>101</v>
      </c>
      <c r="C106" s="55">
        <v>645</v>
      </c>
      <c r="D106" s="40">
        <v>45</v>
      </c>
      <c r="E106" s="40">
        <v>553</v>
      </c>
      <c r="F106" s="40">
        <v>16</v>
      </c>
      <c r="G106" s="56">
        <v>21</v>
      </c>
      <c r="H106" s="55">
        <v>458.47121399999997</v>
      </c>
      <c r="I106" s="40">
        <v>26.686046999999999</v>
      </c>
      <c r="J106" s="40">
        <v>405.09488299999998</v>
      </c>
      <c r="K106" s="40">
        <v>5.7692310000000004</v>
      </c>
      <c r="L106" s="56">
        <v>18.421052</v>
      </c>
      <c r="M106" s="40">
        <v>449</v>
      </c>
      <c r="N106" s="40">
        <v>48.492095999999997</v>
      </c>
      <c r="O106" s="41">
        <v>8.4495149999999999</v>
      </c>
      <c r="P106" s="41">
        <v>392.05838899999998</v>
      </c>
      <c r="Q106" s="57">
        <v>304.14138200000002</v>
      </c>
      <c r="R106" s="41">
        <v>29.509405000000001</v>
      </c>
      <c r="S106" s="41">
        <v>4.7988099999999996</v>
      </c>
      <c r="T106" s="53">
        <v>269.833167</v>
      </c>
    </row>
    <row r="107" spans="1:20" x14ac:dyDescent="0.2">
      <c r="A107" s="52"/>
      <c r="B107" s="40">
        <v>102</v>
      </c>
      <c r="C107" s="55">
        <v>977</v>
      </c>
      <c r="D107" s="40">
        <v>104</v>
      </c>
      <c r="E107" s="40">
        <v>789</v>
      </c>
      <c r="F107" s="40">
        <v>24</v>
      </c>
      <c r="G107" s="56">
        <v>32</v>
      </c>
      <c r="H107" s="55">
        <v>751.00037899999995</v>
      </c>
      <c r="I107" s="40">
        <v>108.313957</v>
      </c>
      <c r="J107" s="40">
        <v>572.87671699999999</v>
      </c>
      <c r="K107" s="40">
        <v>19.23077</v>
      </c>
      <c r="L107" s="56">
        <v>31.578946999999999</v>
      </c>
      <c r="M107" s="40">
        <v>701</v>
      </c>
      <c r="N107" s="40">
        <v>56.315247999999997</v>
      </c>
      <c r="O107" s="41">
        <v>17.028282999999998</v>
      </c>
      <c r="P107" s="41">
        <v>627.65646900000002</v>
      </c>
      <c r="Q107" s="57">
        <v>514.51176299999997</v>
      </c>
      <c r="R107" s="41">
        <v>40.886311999999997</v>
      </c>
      <c r="S107" s="41">
        <v>11.852441000000001</v>
      </c>
      <c r="T107" s="53">
        <v>461.77301</v>
      </c>
    </row>
    <row r="108" spans="1:20" x14ac:dyDescent="0.2">
      <c r="A108" s="52"/>
      <c r="B108" s="40">
        <v>103</v>
      </c>
      <c r="C108" s="55">
        <v>817</v>
      </c>
      <c r="D108" s="40">
        <v>63</v>
      </c>
      <c r="E108" s="40">
        <v>727</v>
      </c>
      <c r="F108" s="40">
        <v>5</v>
      </c>
      <c r="G108" s="56">
        <v>17</v>
      </c>
      <c r="H108" s="55">
        <v>753.26440500000001</v>
      </c>
      <c r="I108" s="40">
        <v>28.672566</v>
      </c>
      <c r="J108" s="40">
        <v>674.59183800000005</v>
      </c>
      <c r="K108" s="40">
        <v>0</v>
      </c>
      <c r="L108" s="56">
        <v>50.000000999999997</v>
      </c>
      <c r="M108" s="40">
        <v>585.93891399999995</v>
      </c>
      <c r="N108" s="40">
        <v>46.981085</v>
      </c>
      <c r="O108" s="41">
        <v>13.442035000000001</v>
      </c>
      <c r="P108" s="41">
        <v>525.51579399999991</v>
      </c>
      <c r="Q108" s="57">
        <v>433.070697</v>
      </c>
      <c r="R108" s="41">
        <v>34.380330999999998</v>
      </c>
      <c r="S108" s="41">
        <v>9.5710069999999998</v>
      </c>
      <c r="T108" s="53">
        <v>389.11935899999997</v>
      </c>
    </row>
    <row r="109" spans="1:20" x14ac:dyDescent="0.2">
      <c r="A109" s="52"/>
      <c r="B109" s="40">
        <v>104</v>
      </c>
      <c r="C109" s="55">
        <v>870</v>
      </c>
      <c r="D109" s="40">
        <v>172</v>
      </c>
      <c r="E109" s="40">
        <v>655</v>
      </c>
      <c r="F109" s="40">
        <v>12</v>
      </c>
      <c r="G109" s="56">
        <v>15</v>
      </c>
      <c r="H109" s="55">
        <v>567.65661699999998</v>
      </c>
      <c r="I109" s="40">
        <v>36.258941</v>
      </c>
      <c r="J109" s="40">
        <v>520.52645600000005</v>
      </c>
      <c r="K109" s="40">
        <v>0</v>
      </c>
      <c r="L109" s="56">
        <v>1.7045459999999999</v>
      </c>
      <c r="M109" s="40">
        <v>485.77488699999998</v>
      </c>
      <c r="N109" s="40">
        <v>60.477314</v>
      </c>
      <c r="O109" s="41">
        <v>5.9819659999999999</v>
      </c>
      <c r="P109" s="41">
        <v>419.315607</v>
      </c>
      <c r="Q109" s="57">
        <v>324.48375900000002</v>
      </c>
      <c r="R109" s="41">
        <v>35.069189000000001</v>
      </c>
      <c r="S109" s="41">
        <v>2.9909829999999999</v>
      </c>
      <c r="T109" s="53">
        <v>286.423587</v>
      </c>
    </row>
    <row r="110" spans="1:20" x14ac:dyDescent="0.2">
      <c r="A110" s="52"/>
      <c r="B110" s="40">
        <v>105</v>
      </c>
      <c r="C110" s="55">
        <v>1551</v>
      </c>
      <c r="D110" s="40">
        <v>624</v>
      </c>
      <c r="E110" s="40">
        <v>806</v>
      </c>
      <c r="F110" s="40">
        <v>24</v>
      </c>
      <c r="G110" s="56">
        <v>47</v>
      </c>
      <c r="H110" s="55">
        <v>1123.6073919999999</v>
      </c>
      <c r="I110" s="40">
        <v>235.068499</v>
      </c>
      <c r="J110" s="40">
        <v>821.91009399999996</v>
      </c>
      <c r="K110" s="40">
        <v>35.000002000000002</v>
      </c>
      <c r="L110" s="56">
        <v>13.295453999999999</v>
      </c>
      <c r="M110" s="40">
        <v>640.28619900000001</v>
      </c>
      <c r="N110" s="40">
        <v>88.551390999999995</v>
      </c>
      <c r="O110" s="41">
        <v>5.8560889999999999</v>
      </c>
      <c r="P110" s="41">
        <v>545.87871900000005</v>
      </c>
      <c r="Q110" s="57">
        <v>434.174442</v>
      </c>
      <c r="R110" s="41">
        <v>50.730854999999998</v>
      </c>
      <c r="S110" s="41">
        <v>2.9280439999999999</v>
      </c>
      <c r="T110" s="53">
        <v>380.51554299999998</v>
      </c>
    </row>
    <row r="111" spans="1:20" x14ac:dyDescent="0.2">
      <c r="A111" s="52"/>
      <c r="B111" s="40">
        <v>106</v>
      </c>
      <c r="C111" s="55">
        <v>793</v>
      </c>
      <c r="D111" s="40">
        <v>119</v>
      </c>
      <c r="E111" s="40">
        <v>607</v>
      </c>
      <c r="F111" s="40">
        <v>16</v>
      </c>
      <c r="G111" s="56">
        <v>40</v>
      </c>
      <c r="H111" s="55">
        <v>597.88208799999995</v>
      </c>
      <c r="I111" s="40">
        <v>54.436988999999997</v>
      </c>
      <c r="J111" s="40">
        <v>484.78880600000002</v>
      </c>
      <c r="K111" s="40">
        <v>32.857143000000001</v>
      </c>
      <c r="L111" s="56">
        <v>14.154412000000001</v>
      </c>
      <c r="M111" s="40">
        <v>456</v>
      </c>
      <c r="N111" s="40">
        <v>49.566104000000003</v>
      </c>
      <c r="O111" s="41">
        <v>9.6070820000000001</v>
      </c>
      <c r="P111" s="41">
        <v>396.82681400000001</v>
      </c>
      <c r="Q111" s="57">
        <v>340.32583399999999</v>
      </c>
      <c r="R111" s="41">
        <v>30.994952000000001</v>
      </c>
      <c r="S111" s="41">
        <v>7.4899230000000001</v>
      </c>
      <c r="T111" s="53">
        <v>301.840959</v>
      </c>
    </row>
    <row r="112" spans="1:20" x14ac:dyDescent="0.2">
      <c r="A112" s="52"/>
      <c r="B112" s="40">
        <v>107</v>
      </c>
      <c r="C112" s="55">
        <v>1465</v>
      </c>
      <c r="D112" s="40">
        <v>162</v>
      </c>
      <c r="E112" s="40">
        <v>1194</v>
      </c>
      <c r="F112" s="40">
        <v>21</v>
      </c>
      <c r="G112" s="56">
        <v>56</v>
      </c>
      <c r="H112" s="55">
        <v>1181.372126</v>
      </c>
      <c r="I112" s="40">
        <v>130.45918399999999</v>
      </c>
      <c r="J112" s="40">
        <v>999.76213299999995</v>
      </c>
      <c r="K112" s="40">
        <v>15.476191</v>
      </c>
      <c r="L112" s="56">
        <v>18.569354000000001</v>
      </c>
      <c r="M112" s="40">
        <v>1098</v>
      </c>
      <c r="N112" s="40">
        <v>76.036102999999997</v>
      </c>
      <c r="O112" s="41">
        <v>18.165749000000002</v>
      </c>
      <c r="P112" s="41">
        <v>1003.798148</v>
      </c>
      <c r="Q112" s="57">
        <v>857.38863400000002</v>
      </c>
      <c r="R112" s="41">
        <v>62.139691999999997</v>
      </c>
      <c r="S112" s="41">
        <v>14.518352999999999</v>
      </c>
      <c r="T112" s="53">
        <v>780.73058900000001</v>
      </c>
    </row>
    <row r="113" spans="1:20" x14ac:dyDescent="0.2">
      <c r="A113" s="52"/>
      <c r="B113" s="40">
        <v>108</v>
      </c>
      <c r="C113" s="55">
        <v>1561</v>
      </c>
      <c r="D113" s="40">
        <v>84</v>
      </c>
      <c r="E113" s="40">
        <v>1180</v>
      </c>
      <c r="F113" s="40">
        <v>39</v>
      </c>
      <c r="G113" s="56">
        <v>228</v>
      </c>
      <c r="H113" s="55">
        <v>1025.3826750000001</v>
      </c>
      <c r="I113" s="40">
        <v>106.04077700000001</v>
      </c>
      <c r="J113" s="40">
        <v>749.12187800000004</v>
      </c>
      <c r="K113" s="40">
        <v>13.846154</v>
      </c>
      <c r="L113" s="56">
        <v>156.373851</v>
      </c>
      <c r="M113" s="40">
        <v>1083</v>
      </c>
      <c r="N113" s="40">
        <v>65.071101999999996</v>
      </c>
      <c r="O113" s="41">
        <v>76.517510000000001</v>
      </c>
      <c r="P113" s="41">
        <v>941.41138799999999</v>
      </c>
      <c r="Q113" s="57">
        <v>821.65369599999997</v>
      </c>
      <c r="R113" s="41">
        <v>39.857835999999999</v>
      </c>
      <c r="S113" s="41">
        <v>58.599221999999997</v>
      </c>
      <c r="T113" s="53">
        <v>723.19663799999989</v>
      </c>
    </row>
    <row r="114" spans="1:20" x14ac:dyDescent="0.2">
      <c r="A114" s="52"/>
      <c r="B114" s="40">
        <v>109</v>
      </c>
      <c r="C114" s="55">
        <v>899</v>
      </c>
      <c r="D114" s="40">
        <v>46</v>
      </c>
      <c r="E114" s="40">
        <v>698</v>
      </c>
      <c r="F114" s="40">
        <v>14</v>
      </c>
      <c r="G114" s="56">
        <v>123</v>
      </c>
      <c r="H114" s="55">
        <v>697.41232600000001</v>
      </c>
      <c r="I114" s="40">
        <v>27.1875</v>
      </c>
      <c r="J114" s="40">
        <v>560.25751400000001</v>
      </c>
      <c r="K114" s="40">
        <v>0</v>
      </c>
      <c r="L114" s="56">
        <v>104.411767</v>
      </c>
      <c r="M114" s="40">
        <v>612</v>
      </c>
      <c r="N114" s="40">
        <v>36.228096000000001</v>
      </c>
      <c r="O114" s="41">
        <v>40.482489999999999</v>
      </c>
      <c r="P114" s="41">
        <v>535.28941399999997</v>
      </c>
      <c r="Q114" s="57">
        <v>491.34630299999998</v>
      </c>
      <c r="R114" s="41">
        <v>29.159199999999998</v>
      </c>
      <c r="S114" s="41">
        <v>25.400777999999999</v>
      </c>
      <c r="T114" s="53">
        <v>436.78632499999998</v>
      </c>
    </row>
    <row r="115" spans="1:20" x14ac:dyDescent="0.2">
      <c r="A115" s="52"/>
      <c r="B115" s="40">
        <v>110</v>
      </c>
      <c r="C115" s="55">
        <v>445</v>
      </c>
      <c r="D115" s="40">
        <v>39</v>
      </c>
      <c r="E115" s="40">
        <v>366</v>
      </c>
      <c r="F115" s="40">
        <v>6</v>
      </c>
      <c r="G115" s="56">
        <v>27</v>
      </c>
      <c r="H115" s="55">
        <v>326.84565800000001</v>
      </c>
      <c r="I115" s="40">
        <v>17.733253999999999</v>
      </c>
      <c r="J115" s="40">
        <v>273.64944100000002</v>
      </c>
      <c r="K115" s="40">
        <v>11.666667</v>
      </c>
      <c r="L115" s="56">
        <v>23.796296000000002</v>
      </c>
      <c r="M115" s="40">
        <v>292</v>
      </c>
      <c r="N115" s="40">
        <v>24.220251000000001</v>
      </c>
      <c r="O115" s="41">
        <v>9.1401219999999999</v>
      </c>
      <c r="P115" s="41">
        <v>258.63962699999996</v>
      </c>
      <c r="Q115" s="57">
        <v>221.90933999999999</v>
      </c>
      <c r="R115" s="41">
        <v>15.534211000000001</v>
      </c>
      <c r="S115" s="41">
        <v>7.9374669999999998</v>
      </c>
      <c r="T115" s="53">
        <v>198.43766199999999</v>
      </c>
    </row>
    <row r="116" spans="1:20" x14ac:dyDescent="0.2">
      <c r="A116" s="52"/>
      <c r="B116" s="40">
        <v>111</v>
      </c>
      <c r="C116" s="55">
        <v>658</v>
      </c>
      <c r="D116" s="40">
        <v>35</v>
      </c>
      <c r="E116" s="40">
        <v>534</v>
      </c>
      <c r="F116" s="40">
        <v>9</v>
      </c>
      <c r="G116" s="56">
        <v>66</v>
      </c>
      <c r="H116" s="55">
        <v>409.16039899999998</v>
      </c>
      <c r="I116" s="40">
        <v>19.237110999999999</v>
      </c>
      <c r="J116" s="40">
        <v>361.37692800000002</v>
      </c>
      <c r="K116" s="40">
        <v>6.8965519999999998</v>
      </c>
      <c r="L116" s="56">
        <v>21.364097999999998</v>
      </c>
      <c r="M116" s="40">
        <v>451</v>
      </c>
      <c r="N116" s="40">
        <v>37.516821</v>
      </c>
      <c r="O116" s="41">
        <v>14.09375</v>
      </c>
      <c r="P116" s="41">
        <v>399.38942900000001</v>
      </c>
      <c r="Q116" s="57">
        <v>342.539402</v>
      </c>
      <c r="R116" s="41">
        <v>23.874341000000001</v>
      </c>
      <c r="S116" s="41">
        <v>12.255435</v>
      </c>
      <c r="T116" s="53">
        <v>306.409626</v>
      </c>
    </row>
    <row r="117" spans="1:20" x14ac:dyDescent="0.2">
      <c r="A117" s="52"/>
      <c r="B117" s="40">
        <v>112</v>
      </c>
      <c r="C117" s="55">
        <v>1451</v>
      </c>
      <c r="D117" s="40">
        <v>253</v>
      </c>
      <c r="E117" s="40">
        <v>967</v>
      </c>
      <c r="F117" s="40">
        <v>41</v>
      </c>
      <c r="G117" s="56">
        <v>153</v>
      </c>
      <c r="H117" s="55">
        <v>944.46578099999999</v>
      </c>
      <c r="I117" s="40">
        <v>91.358020999999994</v>
      </c>
      <c r="J117" s="40">
        <v>732.75864999999999</v>
      </c>
      <c r="K117" s="40">
        <v>31.724139000000001</v>
      </c>
      <c r="L117" s="56">
        <v>38.625</v>
      </c>
      <c r="M117" s="40">
        <v>521</v>
      </c>
      <c r="N117" s="40">
        <v>55.393098000000002</v>
      </c>
      <c r="O117" s="41">
        <v>17.91404</v>
      </c>
      <c r="P117" s="41">
        <v>447.69286199999999</v>
      </c>
      <c r="Q117" s="57">
        <v>323.945559</v>
      </c>
      <c r="R117" s="41">
        <v>33.789790000000004</v>
      </c>
      <c r="S117" s="41">
        <v>10.449857</v>
      </c>
      <c r="T117" s="53">
        <v>279.70591200000001</v>
      </c>
    </row>
    <row r="118" spans="1:20" x14ac:dyDescent="0.2">
      <c r="A118" s="52"/>
      <c r="B118" s="40">
        <v>113</v>
      </c>
      <c r="C118" s="55">
        <v>691</v>
      </c>
      <c r="D118" s="40">
        <v>62</v>
      </c>
      <c r="E118" s="40">
        <v>565</v>
      </c>
      <c r="F118" s="40">
        <v>1</v>
      </c>
      <c r="G118" s="56">
        <v>56</v>
      </c>
      <c r="H118" s="55">
        <v>529.80057999999997</v>
      </c>
      <c r="I118" s="40">
        <v>8.4868419999999993</v>
      </c>
      <c r="J118" s="40">
        <v>483.188738</v>
      </c>
      <c r="K118" s="40">
        <v>0</v>
      </c>
      <c r="L118" s="56">
        <v>26.875</v>
      </c>
      <c r="M118" s="40">
        <v>493</v>
      </c>
      <c r="N118" s="40">
        <v>37.398758999999998</v>
      </c>
      <c r="O118" s="41">
        <v>12.046824000000001</v>
      </c>
      <c r="P118" s="41">
        <v>443.554417</v>
      </c>
      <c r="Q118" s="57">
        <v>396.13162399999999</v>
      </c>
      <c r="R118" s="41">
        <v>31.005405</v>
      </c>
      <c r="S118" s="41">
        <v>9.0659609999999997</v>
      </c>
      <c r="T118" s="53">
        <v>356.06025799999998</v>
      </c>
    </row>
    <row r="119" spans="1:20" x14ac:dyDescent="0.2">
      <c r="A119" s="52"/>
      <c r="B119" s="40">
        <v>114</v>
      </c>
      <c r="C119" s="55">
        <v>0</v>
      </c>
      <c r="D119" s="40">
        <v>0</v>
      </c>
      <c r="E119" s="40">
        <v>0</v>
      </c>
      <c r="F119" s="40">
        <v>0</v>
      </c>
      <c r="G119" s="56">
        <v>0</v>
      </c>
      <c r="H119" s="55">
        <v>0</v>
      </c>
      <c r="I119" s="40">
        <v>0</v>
      </c>
      <c r="J119" s="40">
        <v>0</v>
      </c>
      <c r="K119" s="40">
        <v>0</v>
      </c>
      <c r="L119" s="56">
        <v>0</v>
      </c>
      <c r="M119" s="40">
        <v>0</v>
      </c>
      <c r="N119" s="40">
        <v>0</v>
      </c>
      <c r="O119" s="41">
        <v>0</v>
      </c>
      <c r="P119" s="41">
        <v>0</v>
      </c>
      <c r="Q119" s="57">
        <v>0</v>
      </c>
      <c r="R119" s="41">
        <v>0</v>
      </c>
      <c r="S119" s="41">
        <v>0</v>
      </c>
      <c r="T119" s="53">
        <v>0</v>
      </c>
    </row>
    <row r="120" spans="1:20" x14ac:dyDescent="0.2">
      <c r="A120" s="52"/>
      <c r="B120" s="40">
        <v>115</v>
      </c>
      <c r="C120" s="55">
        <v>928</v>
      </c>
      <c r="D120" s="40">
        <v>72</v>
      </c>
      <c r="E120" s="40">
        <v>762</v>
      </c>
      <c r="F120" s="40">
        <v>15</v>
      </c>
      <c r="G120" s="56">
        <v>60</v>
      </c>
      <c r="H120" s="55">
        <v>829.84965199999999</v>
      </c>
      <c r="I120" s="40">
        <v>57.375000999999997</v>
      </c>
      <c r="J120" s="40">
        <v>721.78497500000003</v>
      </c>
      <c r="K120" s="40">
        <v>0</v>
      </c>
      <c r="L120" s="56">
        <v>50.689653999999997</v>
      </c>
      <c r="M120" s="40">
        <v>574</v>
      </c>
      <c r="N120" s="40">
        <v>42.319454999999998</v>
      </c>
      <c r="O120" s="41">
        <v>16.598880999999999</v>
      </c>
      <c r="P120" s="41">
        <v>515.08166400000005</v>
      </c>
      <c r="Q120" s="57">
        <v>454.59514899999999</v>
      </c>
      <c r="R120" s="41">
        <v>30.398482000000001</v>
      </c>
      <c r="S120" s="41">
        <v>13.386194</v>
      </c>
      <c r="T120" s="53">
        <v>410.810473</v>
      </c>
    </row>
    <row r="121" spans="1:20" x14ac:dyDescent="0.2">
      <c r="A121" s="52"/>
      <c r="B121" s="40">
        <v>116</v>
      </c>
      <c r="C121" s="55">
        <v>461</v>
      </c>
      <c r="D121" s="40">
        <v>32</v>
      </c>
      <c r="E121" s="40">
        <v>384</v>
      </c>
      <c r="F121" s="40">
        <v>6</v>
      </c>
      <c r="G121" s="56">
        <v>31</v>
      </c>
      <c r="H121" s="55">
        <v>380.15036600000002</v>
      </c>
      <c r="I121" s="40">
        <v>27.625</v>
      </c>
      <c r="J121" s="40">
        <v>333.21502099999998</v>
      </c>
      <c r="K121" s="40">
        <v>0</v>
      </c>
      <c r="L121" s="56">
        <v>19.310345000000002</v>
      </c>
      <c r="M121" s="40">
        <v>325</v>
      </c>
      <c r="N121" s="40">
        <v>23.961364</v>
      </c>
      <c r="O121" s="41">
        <v>9.3983209999999993</v>
      </c>
      <c r="P121" s="41">
        <v>291.64031499999999</v>
      </c>
      <c r="Q121" s="57">
        <v>257.39272399999999</v>
      </c>
      <c r="R121" s="41">
        <v>17.211684000000002</v>
      </c>
      <c r="S121" s="41">
        <v>7.5792909999999996</v>
      </c>
      <c r="T121" s="53">
        <v>232.60174899999998</v>
      </c>
    </row>
    <row r="122" spans="1:20" x14ac:dyDescent="0.2">
      <c r="A122" s="52"/>
      <c r="B122" s="40">
        <v>117</v>
      </c>
      <c r="C122" s="55">
        <v>1042</v>
      </c>
      <c r="D122" s="40">
        <v>142</v>
      </c>
      <c r="E122" s="40">
        <v>716</v>
      </c>
      <c r="F122" s="40">
        <v>29</v>
      </c>
      <c r="G122" s="56">
        <v>126</v>
      </c>
      <c r="H122" s="55">
        <v>554.08964700000001</v>
      </c>
      <c r="I122" s="40">
        <v>98.075258000000005</v>
      </c>
      <c r="J122" s="40">
        <v>410.24709899999999</v>
      </c>
      <c r="K122" s="40">
        <v>0</v>
      </c>
      <c r="L122" s="56">
        <v>42.338709000000001</v>
      </c>
      <c r="M122" s="40">
        <v>526</v>
      </c>
      <c r="N122" s="40">
        <v>55.924702000000003</v>
      </c>
      <c r="O122" s="41">
        <v>18.08596</v>
      </c>
      <c r="P122" s="41">
        <v>451.98933799999998</v>
      </c>
      <c r="Q122" s="57">
        <v>327.054441</v>
      </c>
      <c r="R122" s="41">
        <v>34.114068000000003</v>
      </c>
      <c r="S122" s="41">
        <v>10.550143</v>
      </c>
      <c r="T122" s="53">
        <v>282.39023000000003</v>
      </c>
    </row>
    <row r="123" spans="1:20" x14ac:dyDescent="0.2">
      <c r="A123" s="52"/>
      <c r="B123" s="40">
        <v>118</v>
      </c>
      <c r="C123" s="55">
        <v>2</v>
      </c>
      <c r="D123" s="40">
        <v>0</v>
      </c>
      <c r="E123" s="40">
        <v>0</v>
      </c>
      <c r="F123" s="40">
        <v>0</v>
      </c>
      <c r="G123" s="56">
        <v>1</v>
      </c>
      <c r="H123" s="55">
        <v>0</v>
      </c>
      <c r="I123" s="40">
        <v>0</v>
      </c>
      <c r="J123" s="40">
        <v>0</v>
      </c>
      <c r="K123" s="40">
        <v>0</v>
      </c>
      <c r="L123" s="56">
        <v>0</v>
      </c>
      <c r="M123" s="40">
        <v>8.9934399999999997</v>
      </c>
      <c r="N123" s="40">
        <v>0.59147700000000003</v>
      </c>
      <c r="O123" s="41">
        <v>0.94460599999999995</v>
      </c>
      <c r="P123" s="41">
        <v>7.457357</v>
      </c>
      <c r="Q123" s="57">
        <v>6.7106409999999999</v>
      </c>
      <c r="R123" s="41">
        <v>0.37241200000000002</v>
      </c>
      <c r="S123" s="41">
        <v>0.65597700000000003</v>
      </c>
      <c r="T123" s="53">
        <v>5.6822520000000001</v>
      </c>
    </row>
    <row r="124" spans="1:20" x14ac:dyDescent="0.2">
      <c r="A124" s="52"/>
      <c r="B124" s="40">
        <v>119</v>
      </c>
      <c r="C124" s="55">
        <v>0</v>
      </c>
      <c r="D124" s="40">
        <v>0</v>
      </c>
      <c r="E124" s="40">
        <v>0</v>
      </c>
      <c r="F124" s="40">
        <v>0</v>
      </c>
      <c r="G124" s="56">
        <v>0</v>
      </c>
      <c r="H124" s="55">
        <v>0</v>
      </c>
      <c r="I124" s="40">
        <v>0</v>
      </c>
      <c r="J124" s="40">
        <v>0</v>
      </c>
      <c r="K124" s="40">
        <v>0</v>
      </c>
      <c r="L124" s="56">
        <v>0</v>
      </c>
      <c r="M124" s="40">
        <v>0</v>
      </c>
      <c r="N124" s="40">
        <v>0</v>
      </c>
      <c r="O124" s="41">
        <v>0</v>
      </c>
      <c r="P124" s="41">
        <v>0</v>
      </c>
      <c r="Q124" s="57">
        <v>0</v>
      </c>
      <c r="R124" s="41">
        <v>0</v>
      </c>
      <c r="S124" s="41">
        <v>0</v>
      </c>
      <c r="T124" s="53">
        <v>0</v>
      </c>
    </row>
    <row r="125" spans="1:20" x14ac:dyDescent="0.2">
      <c r="A125" s="52"/>
      <c r="B125" s="40">
        <v>120</v>
      </c>
      <c r="C125" s="55">
        <v>747</v>
      </c>
      <c r="D125" s="40">
        <v>100</v>
      </c>
      <c r="E125" s="40">
        <v>536</v>
      </c>
      <c r="F125" s="40">
        <v>37</v>
      </c>
      <c r="G125" s="56">
        <v>59</v>
      </c>
      <c r="H125" s="55">
        <v>224.80437000000001</v>
      </c>
      <c r="I125" s="40">
        <v>23.354431000000002</v>
      </c>
      <c r="J125" s="40">
        <v>183.80549999999999</v>
      </c>
      <c r="K125" s="40">
        <v>4.2</v>
      </c>
      <c r="L125" s="56">
        <v>13.444445</v>
      </c>
      <c r="M125" s="40">
        <v>324</v>
      </c>
      <c r="N125" s="40">
        <v>35.870798999999998</v>
      </c>
      <c r="O125" s="41">
        <v>19.132867000000001</v>
      </c>
      <c r="P125" s="41">
        <v>268.99633400000005</v>
      </c>
      <c r="Q125" s="57">
        <v>219.52447599999999</v>
      </c>
      <c r="R125" s="41">
        <v>21.858768000000001</v>
      </c>
      <c r="S125" s="41">
        <v>10.321678</v>
      </c>
      <c r="T125" s="53">
        <v>187.34403</v>
      </c>
    </row>
    <row r="126" spans="1:20" x14ac:dyDescent="0.2">
      <c r="A126" s="52"/>
      <c r="B126" s="40">
        <v>121</v>
      </c>
      <c r="C126" s="55">
        <v>2</v>
      </c>
      <c r="D126" s="40">
        <v>0</v>
      </c>
      <c r="E126" s="40">
        <v>2</v>
      </c>
      <c r="F126" s="40">
        <v>0</v>
      </c>
      <c r="G126" s="56">
        <v>0</v>
      </c>
      <c r="H126" s="55">
        <v>2.2832979999999998</v>
      </c>
      <c r="I126" s="40">
        <v>0</v>
      </c>
      <c r="J126" s="40">
        <v>2.2832979999999998</v>
      </c>
      <c r="K126" s="40">
        <v>0</v>
      </c>
      <c r="L126" s="56">
        <v>0</v>
      </c>
      <c r="M126" s="40">
        <v>0.99927100000000002</v>
      </c>
      <c r="N126" s="40">
        <v>6.5720000000000001E-2</v>
      </c>
      <c r="O126" s="41">
        <v>0.10495599999999999</v>
      </c>
      <c r="P126" s="41">
        <v>0.82859499999999997</v>
      </c>
      <c r="Q126" s="57">
        <v>0.74562700000000004</v>
      </c>
      <c r="R126" s="41">
        <v>4.1378999999999999E-2</v>
      </c>
      <c r="S126" s="41">
        <v>7.2886000000000006E-2</v>
      </c>
      <c r="T126" s="53">
        <v>0.63136199999999998</v>
      </c>
    </row>
    <row r="127" spans="1:20" x14ac:dyDescent="0.2">
      <c r="A127" s="54"/>
      <c r="B127" s="40">
        <v>122</v>
      </c>
      <c r="C127" s="55">
        <v>0</v>
      </c>
      <c r="D127" s="40">
        <v>0</v>
      </c>
      <c r="E127" s="40">
        <v>0</v>
      </c>
      <c r="F127" s="40">
        <v>0</v>
      </c>
      <c r="G127" s="56">
        <v>0</v>
      </c>
      <c r="H127" s="55">
        <v>0</v>
      </c>
      <c r="I127" s="40">
        <v>0</v>
      </c>
      <c r="J127" s="40">
        <v>0</v>
      </c>
      <c r="K127" s="40">
        <v>0</v>
      </c>
      <c r="L127" s="56">
        <v>0</v>
      </c>
      <c r="M127" s="40">
        <v>0</v>
      </c>
      <c r="N127" s="40">
        <v>0</v>
      </c>
      <c r="O127" s="41">
        <v>0</v>
      </c>
      <c r="P127" s="41">
        <v>0</v>
      </c>
      <c r="Q127" s="57">
        <v>0</v>
      </c>
      <c r="R127" s="41">
        <v>0</v>
      </c>
      <c r="S127" s="41">
        <v>0</v>
      </c>
      <c r="T127" s="53">
        <v>0</v>
      </c>
    </row>
    <row r="128" spans="1:20" x14ac:dyDescent="0.2">
      <c r="A128" s="54"/>
      <c r="B128" s="40">
        <v>123</v>
      </c>
      <c r="C128" s="55">
        <v>558</v>
      </c>
      <c r="D128" s="40">
        <v>56</v>
      </c>
      <c r="E128" s="40">
        <v>441</v>
      </c>
      <c r="F128" s="40">
        <v>3</v>
      </c>
      <c r="G128" s="56">
        <v>44</v>
      </c>
      <c r="H128" s="55">
        <v>506.58742599999999</v>
      </c>
      <c r="I128" s="40">
        <v>52.232143999999998</v>
      </c>
      <c r="J128" s="40">
        <v>402.63361200000003</v>
      </c>
      <c r="K128" s="40">
        <v>4.59375</v>
      </c>
      <c r="L128" s="56">
        <v>25.342203999999999</v>
      </c>
      <c r="M128" s="40">
        <v>344</v>
      </c>
      <c r="N128" s="40">
        <v>38.085045999999998</v>
      </c>
      <c r="O128" s="41">
        <v>20.313908000000001</v>
      </c>
      <c r="P128" s="41">
        <v>285.601046</v>
      </c>
      <c r="Q128" s="57">
        <v>233.07536899999999</v>
      </c>
      <c r="R128" s="41">
        <v>23.208075000000001</v>
      </c>
      <c r="S128" s="41">
        <v>10.958819</v>
      </c>
      <c r="T128" s="53">
        <v>198.90847499999998</v>
      </c>
    </row>
    <row r="129" spans="1:20" x14ac:dyDescent="0.2">
      <c r="A129" s="54"/>
      <c r="B129" s="40">
        <v>124</v>
      </c>
      <c r="C129" s="55">
        <v>1068</v>
      </c>
      <c r="D129" s="40">
        <v>136</v>
      </c>
      <c r="E129" s="40">
        <v>703</v>
      </c>
      <c r="F129" s="40">
        <v>16</v>
      </c>
      <c r="G129" s="56">
        <v>195</v>
      </c>
      <c r="H129" s="55">
        <v>838.65505900000005</v>
      </c>
      <c r="I129" s="40">
        <v>91.696427999999997</v>
      </c>
      <c r="J129" s="40">
        <v>612.10346600000003</v>
      </c>
      <c r="K129" s="40">
        <v>18.375</v>
      </c>
      <c r="L129" s="56">
        <v>107.908744</v>
      </c>
      <c r="M129" s="40">
        <v>617</v>
      </c>
      <c r="N129" s="40">
        <v>68.309515000000005</v>
      </c>
      <c r="O129" s="41">
        <v>36.435119999999998</v>
      </c>
      <c r="P129" s="41">
        <v>512.25536499999998</v>
      </c>
      <c r="Q129" s="57">
        <v>418.04506600000002</v>
      </c>
      <c r="R129" s="41">
        <v>41.626111000000002</v>
      </c>
      <c r="S129" s="41">
        <v>19.655788999999999</v>
      </c>
      <c r="T129" s="53">
        <v>356.76316600000007</v>
      </c>
    </row>
    <row r="130" spans="1:20" x14ac:dyDescent="0.2">
      <c r="A130" s="52"/>
      <c r="B130" s="40">
        <v>125</v>
      </c>
      <c r="C130" s="55">
        <v>453</v>
      </c>
      <c r="D130" s="40">
        <v>58</v>
      </c>
      <c r="E130" s="40">
        <v>269</v>
      </c>
      <c r="F130" s="40">
        <v>23</v>
      </c>
      <c r="G130" s="56">
        <v>95</v>
      </c>
      <c r="H130" s="55">
        <v>375.12926199999998</v>
      </c>
      <c r="I130" s="40">
        <v>41.785713000000001</v>
      </c>
      <c r="J130" s="40">
        <v>233.301728</v>
      </c>
      <c r="K130" s="40">
        <v>24.5</v>
      </c>
      <c r="L130" s="56">
        <v>58.041825000000003</v>
      </c>
      <c r="M130" s="40">
        <v>275.81924199999997</v>
      </c>
      <c r="N130" s="40">
        <v>18.332543999999999</v>
      </c>
      <c r="O130" s="41">
        <v>27.533953</v>
      </c>
      <c r="P130" s="41">
        <v>229.95274499999999</v>
      </c>
      <c r="Q130" s="57">
        <v>206.64545799999999</v>
      </c>
      <c r="R130" s="41">
        <v>11.737698999999999</v>
      </c>
      <c r="S130" s="41">
        <v>19.276057999999999</v>
      </c>
      <c r="T130" s="53">
        <v>175.63170099999999</v>
      </c>
    </row>
    <row r="131" spans="1:20" x14ac:dyDescent="0.2">
      <c r="A131" s="54"/>
      <c r="B131" s="40">
        <v>126</v>
      </c>
      <c r="C131" s="55">
        <v>288</v>
      </c>
      <c r="D131" s="40">
        <v>16</v>
      </c>
      <c r="E131" s="40">
        <v>224</v>
      </c>
      <c r="F131" s="40">
        <v>4</v>
      </c>
      <c r="G131" s="56">
        <v>39</v>
      </c>
      <c r="H131" s="55">
        <v>241.11962299999999</v>
      </c>
      <c r="I131" s="40">
        <v>9.2857149999999997</v>
      </c>
      <c r="J131" s="40">
        <v>204.45257899999999</v>
      </c>
      <c r="K131" s="40">
        <v>1.53125</v>
      </c>
      <c r="L131" s="56">
        <v>23.707224</v>
      </c>
      <c r="M131" s="40">
        <v>169</v>
      </c>
      <c r="N131" s="40">
        <v>12.277006999999999</v>
      </c>
      <c r="O131" s="41">
        <v>9.0825340000000008</v>
      </c>
      <c r="P131" s="41">
        <v>147.64045899999999</v>
      </c>
      <c r="Q131" s="57">
        <v>131.15611000000001</v>
      </c>
      <c r="R131" s="41">
        <v>8.9068480000000001</v>
      </c>
      <c r="S131" s="41">
        <v>7.244402</v>
      </c>
      <c r="T131" s="53">
        <v>115.00486000000002</v>
      </c>
    </row>
    <row r="132" spans="1:20" x14ac:dyDescent="0.2">
      <c r="A132" s="54"/>
      <c r="B132" s="40">
        <v>127</v>
      </c>
      <c r="C132" s="55">
        <v>1049</v>
      </c>
      <c r="D132" s="40">
        <v>77</v>
      </c>
      <c r="E132" s="40">
        <v>787</v>
      </c>
      <c r="F132" s="40">
        <v>20</v>
      </c>
      <c r="G132" s="56">
        <v>151</v>
      </c>
      <c r="H132" s="55">
        <v>700.71649600000001</v>
      </c>
      <c r="I132" s="40">
        <v>51.551724999999998</v>
      </c>
      <c r="J132" s="40">
        <v>491.72442799999999</v>
      </c>
      <c r="K132" s="40">
        <v>22.058824000000001</v>
      </c>
      <c r="L132" s="56">
        <v>123.71485699999999</v>
      </c>
      <c r="M132" s="40">
        <v>1594.5940230000001</v>
      </c>
      <c r="N132" s="40">
        <v>113.784846</v>
      </c>
      <c r="O132" s="41">
        <v>118.58402599999999</v>
      </c>
      <c r="P132" s="41">
        <v>1362.2251510000001</v>
      </c>
      <c r="Q132" s="57">
        <v>1217.1258009999999</v>
      </c>
      <c r="R132" s="41">
        <v>80.193179999999998</v>
      </c>
      <c r="S132" s="41">
        <v>87.849186000000003</v>
      </c>
      <c r="T132" s="53">
        <v>1049.083435</v>
      </c>
    </row>
    <row r="133" spans="1:20" x14ac:dyDescent="0.2">
      <c r="A133" s="54"/>
      <c r="B133" s="40">
        <v>128</v>
      </c>
      <c r="C133" s="55">
        <v>971</v>
      </c>
      <c r="D133" s="40">
        <v>71</v>
      </c>
      <c r="E133" s="40">
        <v>742</v>
      </c>
      <c r="F133" s="40">
        <v>5</v>
      </c>
      <c r="G133" s="56">
        <v>132</v>
      </c>
      <c r="H133" s="55">
        <v>841.84984699999995</v>
      </c>
      <c r="I133" s="40">
        <v>90.930235999999994</v>
      </c>
      <c r="J133" s="40">
        <v>680.59223199999997</v>
      </c>
      <c r="K133" s="40">
        <v>4.2857149999999997</v>
      </c>
      <c r="L133" s="56">
        <v>53.125</v>
      </c>
      <c r="M133" s="40">
        <v>591.882653</v>
      </c>
      <c r="N133" s="40">
        <v>41.890870999999997</v>
      </c>
      <c r="O133" s="41">
        <v>40.061107</v>
      </c>
      <c r="P133" s="41">
        <v>509.93067500000006</v>
      </c>
      <c r="Q133" s="57">
        <v>454.532802</v>
      </c>
      <c r="R133" s="41">
        <v>29.377127999999999</v>
      </c>
      <c r="S133" s="41">
        <v>30.210062000000001</v>
      </c>
      <c r="T133" s="53">
        <v>394.94561199999998</v>
      </c>
    </row>
    <row r="134" spans="1:20" x14ac:dyDescent="0.2">
      <c r="A134" s="52"/>
      <c r="B134" s="40">
        <v>129</v>
      </c>
      <c r="C134" s="55">
        <v>1201</v>
      </c>
      <c r="D134" s="40">
        <v>113</v>
      </c>
      <c r="E134" s="40">
        <v>806</v>
      </c>
      <c r="F134" s="40">
        <v>34</v>
      </c>
      <c r="G134" s="56">
        <v>236</v>
      </c>
      <c r="H134" s="55">
        <v>755.39059199999997</v>
      </c>
      <c r="I134" s="40">
        <v>76.206894000000005</v>
      </c>
      <c r="J134" s="40">
        <v>459.783368</v>
      </c>
      <c r="K134" s="40">
        <v>52.941177000000003</v>
      </c>
      <c r="L134" s="56">
        <v>159.23694699999999</v>
      </c>
      <c r="M134" s="40">
        <v>669</v>
      </c>
      <c r="N134" s="40">
        <v>60.118352000000002</v>
      </c>
      <c r="O134" s="41">
        <v>64.132189999999994</v>
      </c>
      <c r="P134" s="41">
        <v>544.749458</v>
      </c>
      <c r="Q134" s="57">
        <v>494.83047399999998</v>
      </c>
      <c r="R134" s="41">
        <v>51.100599000000003</v>
      </c>
      <c r="S134" s="41">
        <v>46.580221999999999</v>
      </c>
      <c r="T134" s="53">
        <v>397.149653</v>
      </c>
    </row>
    <row r="135" spans="1:20" x14ac:dyDescent="0.2">
      <c r="A135" s="54"/>
      <c r="B135" s="40">
        <v>130</v>
      </c>
      <c r="C135" s="55">
        <v>1175</v>
      </c>
      <c r="D135" s="40">
        <v>101</v>
      </c>
      <c r="E135" s="40">
        <v>838</v>
      </c>
      <c r="F135" s="40">
        <v>31</v>
      </c>
      <c r="G135" s="56">
        <v>182</v>
      </c>
      <c r="H135" s="55">
        <v>1045.914933</v>
      </c>
      <c r="I135" s="40">
        <v>139.06976900000001</v>
      </c>
      <c r="J135" s="40">
        <v>778.17253000000005</v>
      </c>
      <c r="K135" s="40">
        <v>19.714286000000001</v>
      </c>
      <c r="L135" s="56">
        <v>76.875</v>
      </c>
      <c r="M135" s="40">
        <v>612.71282799999994</v>
      </c>
      <c r="N135" s="40">
        <v>45.573557000000001</v>
      </c>
      <c r="O135" s="41">
        <v>62.346715000000003</v>
      </c>
      <c r="P135" s="41">
        <v>504.79255599999988</v>
      </c>
      <c r="Q135" s="57">
        <v>455.76183200000003</v>
      </c>
      <c r="R135" s="41">
        <v>33.031351000000001</v>
      </c>
      <c r="S135" s="41">
        <v>43.965434999999999</v>
      </c>
      <c r="T135" s="53">
        <v>378.76504600000004</v>
      </c>
    </row>
    <row r="136" spans="1:20" x14ac:dyDescent="0.2">
      <c r="A136" s="54"/>
      <c r="B136" s="40">
        <v>131</v>
      </c>
      <c r="C136" s="55">
        <v>616</v>
      </c>
      <c r="D136" s="40">
        <v>92</v>
      </c>
      <c r="E136" s="40">
        <v>431</v>
      </c>
      <c r="F136" s="40">
        <v>21</v>
      </c>
      <c r="G136" s="56">
        <v>50</v>
      </c>
      <c r="H136" s="55">
        <v>472.88637699999998</v>
      </c>
      <c r="I136" s="40">
        <v>30</v>
      </c>
      <c r="J136" s="40">
        <v>374.74244399999998</v>
      </c>
      <c r="K136" s="40">
        <v>20</v>
      </c>
      <c r="L136" s="56">
        <v>21.477273</v>
      </c>
      <c r="M136" s="40">
        <v>173</v>
      </c>
      <c r="N136" s="40">
        <v>23.946252000000001</v>
      </c>
      <c r="O136" s="41">
        <v>5.3131089999999999</v>
      </c>
      <c r="P136" s="41">
        <v>143.74063899999999</v>
      </c>
      <c r="Q136" s="57">
        <v>102.633708</v>
      </c>
      <c r="R136" s="41">
        <v>14.281198</v>
      </c>
      <c r="S136" s="41">
        <v>3.110112</v>
      </c>
      <c r="T136" s="53">
        <v>85.242397999999994</v>
      </c>
    </row>
    <row r="137" spans="1:20" x14ac:dyDescent="0.2">
      <c r="A137" s="54"/>
      <c r="B137" s="40">
        <v>132</v>
      </c>
      <c r="C137" s="55">
        <v>0</v>
      </c>
      <c r="D137" s="40">
        <v>0</v>
      </c>
      <c r="E137" s="40">
        <v>0</v>
      </c>
      <c r="F137" s="40">
        <v>0</v>
      </c>
      <c r="G137" s="56">
        <v>0</v>
      </c>
      <c r="H137" s="55">
        <v>0</v>
      </c>
      <c r="I137" s="40">
        <v>0</v>
      </c>
      <c r="J137" s="40">
        <v>0</v>
      </c>
      <c r="K137" s="40">
        <v>0</v>
      </c>
      <c r="L137" s="56">
        <v>0</v>
      </c>
      <c r="M137" s="40">
        <v>0</v>
      </c>
      <c r="N137" s="40">
        <v>0</v>
      </c>
      <c r="O137" s="41">
        <v>0</v>
      </c>
      <c r="P137" s="41">
        <v>0</v>
      </c>
      <c r="Q137" s="57">
        <v>0</v>
      </c>
      <c r="R137" s="41">
        <v>0</v>
      </c>
      <c r="S137" s="41">
        <v>0</v>
      </c>
      <c r="T137" s="53">
        <v>0</v>
      </c>
    </row>
    <row r="138" spans="1:20" x14ac:dyDescent="0.2">
      <c r="A138" s="52"/>
      <c r="B138" s="40">
        <v>133</v>
      </c>
      <c r="C138" s="55">
        <v>947</v>
      </c>
      <c r="D138" s="40">
        <v>160</v>
      </c>
      <c r="E138" s="40">
        <v>703</v>
      </c>
      <c r="F138" s="40">
        <v>5</v>
      </c>
      <c r="G138" s="56">
        <v>43</v>
      </c>
      <c r="H138" s="55">
        <v>724.47108700000001</v>
      </c>
      <c r="I138" s="40">
        <v>97.5</v>
      </c>
      <c r="J138" s="40">
        <v>563.35997199999997</v>
      </c>
      <c r="K138" s="40">
        <v>0</v>
      </c>
      <c r="L138" s="56">
        <v>32.5</v>
      </c>
      <c r="M138" s="40">
        <v>514</v>
      </c>
      <c r="N138" s="40">
        <v>60.835054999999997</v>
      </c>
      <c r="O138" s="41">
        <v>12.272962</v>
      </c>
      <c r="P138" s="41">
        <v>440.89198299999998</v>
      </c>
      <c r="Q138" s="57">
        <v>383.792936</v>
      </c>
      <c r="R138" s="41">
        <v>41.661808999999998</v>
      </c>
      <c r="S138" s="41">
        <v>9.0999540000000003</v>
      </c>
      <c r="T138" s="53">
        <v>333.03117299999997</v>
      </c>
    </row>
    <row r="139" spans="1:20" x14ac:dyDescent="0.2">
      <c r="A139" s="54"/>
      <c r="B139" s="40">
        <v>134</v>
      </c>
      <c r="C139" s="55">
        <v>1050</v>
      </c>
      <c r="D139" s="40">
        <v>207</v>
      </c>
      <c r="E139" s="40">
        <v>785</v>
      </c>
      <c r="F139" s="40">
        <v>14</v>
      </c>
      <c r="G139" s="56">
        <v>22</v>
      </c>
      <c r="H139" s="55">
        <v>915.72043699999995</v>
      </c>
      <c r="I139" s="40">
        <v>84.263052999999999</v>
      </c>
      <c r="J139" s="40">
        <v>813.68926699999997</v>
      </c>
      <c r="K139" s="40">
        <v>0</v>
      </c>
      <c r="L139" s="56">
        <v>10.434782999999999</v>
      </c>
      <c r="M139" s="40">
        <v>593</v>
      </c>
      <c r="N139" s="40">
        <v>116.60560099999999</v>
      </c>
      <c r="O139" s="41">
        <v>3.0679970000000001</v>
      </c>
      <c r="P139" s="41">
        <v>473.32640200000003</v>
      </c>
      <c r="Q139" s="57">
        <v>383.49963000000002</v>
      </c>
      <c r="R139" s="41">
        <v>70.256094000000004</v>
      </c>
      <c r="S139" s="41">
        <v>1.314856</v>
      </c>
      <c r="T139" s="53">
        <v>311.92867999999999</v>
      </c>
    </row>
    <row r="140" spans="1:20" x14ac:dyDescent="0.2">
      <c r="A140" s="54"/>
      <c r="B140" s="40">
        <v>135</v>
      </c>
      <c r="C140" s="55">
        <v>342</v>
      </c>
      <c r="D140" s="40">
        <v>41</v>
      </c>
      <c r="E140" s="40">
        <v>266</v>
      </c>
      <c r="F140" s="40">
        <v>13</v>
      </c>
      <c r="G140" s="56">
        <v>19</v>
      </c>
      <c r="H140" s="55">
        <v>361.26618100000002</v>
      </c>
      <c r="I140" s="40">
        <v>59.705883999999998</v>
      </c>
      <c r="J140" s="40">
        <v>171.960307</v>
      </c>
      <c r="K140" s="40">
        <v>0</v>
      </c>
      <c r="L140" s="56">
        <v>129.599998</v>
      </c>
      <c r="M140" s="40">
        <v>225</v>
      </c>
      <c r="N140" s="40">
        <v>27.827598999999999</v>
      </c>
      <c r="O140" s="41">
        <v>5.0862930000000004</v>
      </c>
      <c r="P140" s="41">
        <v>192.086108</v>
      </c>
      <c r="Q140" s="57">
        <v>166.473524</v>
      </c>
      <c r="R140" s="41">
        <v>18.809615999999998</v>
      </c>
      <c r="S140" s="41">
        <v>3.7465380000000001</v>
      </c>
      <c r="T140" s="53">
        <v>143.91737000000001</v>
      </c>
    </row>
    <row r="141" spans="1:20" x14ac:dyDescent="0.2">
      <c r="A141" s="54"/>
      <c r="B141" s="40">
        <v>136</v>
      </c>
      <c r="C141" s="55">
        <v>1295</v>
      </c>
      <c r="D141" s="40">
        <v>110</v>
      </c>
      <c r="E141" s="40">
        <v>1014</v>
      </c>
      <c r="F141" s="40">
        <v>31</v>
      </c>
      <c r="G141" s="56">
        <v>112</v>
      </c>
      <c r="H141" s="55">
        <v>850.62898299999995</v>
      </c>
      <c r="I141" s="40">
        <v>66.734707</v>
      </c>
      <c r="J141" s="40">
        <v>669.66026399999998</v>
      </c>
      <c r="K141" s="40">
        <v>23.470687000000002</v>
      </c>
      <c r="L141" s="56">
        <v>56.609467000000002</v>
      </c>
      <c r="M141" s="40">
        <v>768</v>
      </c>
      <c r="N141" s="40">
        <v>75.785064000000006</v>
      </c>
      <c r="O141" s="41">
        <v>31.275908000000001</v>
      </c>
      <c r="P141" s="41">
        <v>660.93902800000001</v>
      </c>
      <c r="Q141" s="57">
        <v>570.55126900000005</v>
      </c>
      <c r="R141" s="41">
        <v>50.094245999999998</v>
      </c>
      <c r="S141" s="41">
        <v>16.832333999999999</v>
      </c>
      <c r="T141" s="53">
        <v>503.62468900000005</v>
      </c>
    </row>
    <row r="142" spans="1:20" x14ac:dyDescent="0.2">
      <c r="A142" s="54"/>
      <c r="B142" s="40">
        <v>137</v>
      </c>
      <c r="C142" s="55">
        <v>1242</v>
      </c>
      <c r="D142" s="40">
        <v>105</v>
      </c>
      <c r="E142" s="40">
        <v>951</v>
      </c>
      <c r="F142" s="40">
        <v>27</v>
      </c>
      <c r="G142" s="56">
        <v>123</v>
      </c>
      <c r="H142" s="55">
        <v>732.392787</v>
      </c>
      <c r="I142" s="40">
        <v>51.795724999999997</v>
      </c>
      <c r="J142" s="40">
        <v>551.40589299999999</v>
      </c>
      <c r="K142" s="40">
        <v>7.179487</v>
      </c>
      <c r="L142" s="56">
        <v>115.244011</v>
      </c>
      <c r="M142" s="40">
        <v>877</v>
      </c>
      <c r="N142" s="40">
        <v>86.246724999999998</v>
      </c>
      <c r="O142" s="41">
        <v>37.357388999999998</v>
      </c>
      <c r="P142" s="41">
        <v>753.39588600000002</v>
      </c>
      <c r="Q142" s="57">
        <v>685.81304499999999</v>
      </c>
      <c r="R142" s="41">
        <v>60.886279999999999</v>
      </c>
      <c r="S142" s="41">
        <v>22.053905</v>
      </c>
      <c r="T142" s="53">
        <v>602.87285999999995</v>
      </c>
    </row>
    <row r="143" spans="1:20" x14ac:dyDescent="0.2">
      <c r="A143" s="54"/>
      <c r="B143" s="40">
        <v>138</v>
      </c>
      <c r="C143" s="55">
        <v>1058</v>
      </c>
      <c r="D143" s="40">
        <v>166</v>
      </c>
      <c r="E143" s="40">
        <v>712</v>
      </c>
      <c r="F143" s="40">
        <v>36</v>
      </c>
      <c r="G143" s="56">
        <v>126</v>
      </c>
      <c r="H143" s="55">
        <v>638.52819899999997</v>
      </c>
      <c r="I143" s="40">
        <v>59.882131999999999</v>
      </c>
      <c r="J143" s="40">
        <v>479.27059200000002</v>
      </c>
      <c r="K143" s="40">
        <v>6.820513</v>
      </c>
      <c r="L143" s="56">
        <v>82.655991</v>
      </c>
      <c r="M143" s="40">
        <v>494</v>
      </c>
      <c r="N143" s="40">
        <v>49.920237999999998</v>
      </c>
      <c r="O143" s="41">
        <v>19.317325</v>
      </c>
      <c r="P143" s="41">
        <v>424.76243700000003</v>
      </c>
      <c r="Q143" s="57">
        <v>372.88964299999998</v>
      </c>
      <c r="R143" s="41">
        <v>34.232148000000002</v>
      </c>
      <c r="S143" s="41">
        <v>10.763241000000001</v>
      </c>
      <c r="T143" s="53">
        <v>327.89425399999999</v>
      </c>
    </row>
    <row r="144" spans="1:20" x14ac:dyDescent="0.2">
      <c r="A144" s="54"/>
      <c r="B144" s="40">
        <v>139</v>
      </c>
      <c r="C144" s="55">
        <v>0</v>
      </c>
      <c r="D144" s="40">
        <v>0</v>
      </c>
      <c r="E144" s="40">
        <v>0</v>
      </c>
      <c r="F144" s="40">
        <v>0</v>
      </c>
      <c r="G144" s="56">
        <v>0</v>
      </c>
      <c r="H144" s="55">
        <v>0</v>
      </c>
      <c r="I144" s="40">
        <v>0</v>
      </c>
      <c r="J144" s="40">
        <v>0</v>
      </c>
      <c r="K144" s="40">
        <v>0</v>
      </c>
      <c r="L144" s="56">
        <v>0</v>
      </c>
      <c r="M144" s="40">
        <v>0</v>
      </c>
      <c r="N144" s="40">
        <v>0</v>
      </c>
      <c r="O144" s="41">
        <v>0</v>
      </c>
      <c r="P144" s="41">
        <v>0</v>
      </c>
      <c r="Q144" s="57">
        <v>0</v>
      </c>
      <c r="R144" s="41">
        <v>0</v>
      </c>
      <c r="S144" s="41">
        <v>0</v>
      </c>
      <c r="T144" s="53">
        <v>0</v>
      </c>
    </row>
    <row r="145" spans="1:20" x14ac:dyDescent="0.2">
      <c r="A145" s="52"/>
      <c r="B145" s="40">
        <v>140</v>
      </c>
      <c r="C145" s="55">
        <v>1418</v>
      </c>
      <c r="D145" s="40">
        <v>173</v>
      </c>
      <c r="E145" s="40">
        <v>979</v>
      </c>
      <c r="F145" s="40">
        <v>39</v>
      </c>
      <c r="G145" s="56">
        <v>197</v>
      </c>
      <c r="H145" s="55">
        <v>887.03842499999996</v>
      </c>
      <c r="I145" s="40">
        <v>104.805699</v>
      </c>
      <c r="J145" s="40">
        <v>603.09112900000002</v>
      </c>
      <c r="K145" s="40">
        <v>27.757009</v>
      </c>
      <c r="L145" s="56">
        <v>127.999999</v>
      </c>
      <c r="M145" s="40">
        <v>801</v>
      </c>
      <c r="N145" s="40">
        <v>80.867817000000002</v>
      </c>
      <c r="O145" s="41">
        <v>34.111986999999999</v>
      </c>
      <c r="P145" s="41">
        <v>686.02019599999994</v>
      </c>
      <c r="Q145" s="57">
        <v>562.84779200000003</v>
      </c>
      <c r="R145" s="41">
        <v>51.333483999999999</v>
      </c>
      <c r="S145" s="41">
        <v>13.897475999999999</v>
      </c>
      <c r="T145" s="53">
        <v>497.61683200000004</v>
      </c>
    </row>
    <row r="146" spans="1:20" x14ac:dyDescent="0.2">
      <c r="A146" s="54"/>
      <c r="B146" s="40">
        <v>141</v>
      </c>
      <c r="C146" s="55">
        <v>1315</v>
      </c>
      <c r="D146" s="40">
        <v>168</v>
      </c>
      <c r="E146" s="40">
        <v>924</v>
      </c>
      <c r="F146" s="40">
        <v>31</v>
      </c>
      <c r="G146" s="56">
        <v>159</v>
      </c>
      <c r="H146" s="55">
        <v>92.659156999999993</v>
      </c>
      <c r="I146" s="40">
        <v>11.26943</v>
      </c>
      <c r="J146" s="40">
        <v>74.128044000000003</v>
      </c>
      <c r="K146" s="40">
        <v>1.261682</v>
      </c>
      <c r="L146" s="56">
        <v>6</v>
      </c>
      <c r="M146" s="40">
        <v>166</v>
      </c>
      <c r="N146" s="40">
        <v>22.977328</v>
      </c>
      <c r="O146" s="41">
        <v>5.0981269999999999</v>
      </c>
      <c r="P146" s="41">
        <v>137.92454499999999</v>
      </c>
      <c r="Q146" s="57">
        <v>98.480898999999994</v>
      </c>
      <c r="R146" s="41">
        <v>13.703346</v>
      </c>
      <c r="S146" s="41">
        <v>2.98427</v>
      </c>
      <c r="T146" s="53">
        <v>81.793283000000002</v>
      </c>
    </row>
    <row r="147" spans="1:20" x14ac:dyDescent="0.2">
      <c r="A147" s="54"/>
      <c r="B147" s="40">
        <v>142</v>
      </c>
      <c r="C147" s="55">
        <v>1149</v>
      </c>
      <c r="D147" s="40">
        <v>226</v>
      </c>
      <c r="E147" s="40">
        <v>679</v>
      </c>
      <c r="F147" s="40">
        <v>73</v>
      </c>
      <c r="G147" s="56">
        <v>135</v>
      </c>
      <c r="H147" s="55">
        <v>781.62631999999996</v>
      </c>
      <c r="I147" s="40">
        <v>131.852329</v>
      </c>
      <c r="J147" s="40">
        <v>446.59858000000003</v>
      </c>
      <c r="K147" s="40">
        <v>54.252336999999997</v>
      </c>
      <c r="L147" s="56">
        <v>98</v>
      </c>
      <c r="M147" s="40">
        <v>991</v>
      </c>
      <c r="N147" s="40">
        <v>130.174587</v>
      </c>
      <c r="O147" s="41">
        <v>38.230165999999997</v>
      </c>
      <c r="P147" s="41">
        <v>822.59524699999997</v>
      </c>
      <c r="Q147" s="57">
        <v>608.87252599999999</v>
      </c>
      <c r="R147" s="41">
        <v>79.519057000000004</v>
      </c>
      <c r="S147" s="41">
        <v>23.976322</v>
      </c>
      <c r="T147" s="53">
        <v>505.37714700000004</v>
      </c>
    </row>
    <row r="148" spans="1:20" x14ac:dyDescent="0.2">
      <c r="A148" s="54"/>
      <c r="B148" s="40">
        <v>143</v>
      </c>
      <c r="C148" s="55">
        <v>0</v>
      </c>
      <c r="D148" s="40">
        <v>0</v>
      </c>
      <c r="E148" s="40">
        <v>0</v>
      </c>
      <c r="F148" s="40">
        <v>0</v>
      </c>
      <c r="G148" s="56">
        <v>0</v>
      </c>
      <c r="H148" s="55">
        <v>0</v>
      </c>
      <c r="I148" s="40">
        <v>0</v>
      </c>
      <c r="J148" s="40">
        <v>0</v>
      </c>
      <c r="K148" s="40">
        <v>0</v>
      </c>
      <c r="L148" s="56">
        <v>0</v>
      </c>
      <c r="M148" s="40">
        <v>0</v>
      </c>
      <c r="N148" s="40">
        <v>0</v>
      </c>
      <c r="O148" s="41">
        <v>0</v>
      </c>
      <c r="P148" s="41">
        <v>0</v>
      </c>
      <c r="Q148" s="57">
        <v>0</v>
      </c>
      <c r="R148" s="41">
        <v>0</v>
      </c>
      <c r="S148" s="41">
        <v>0</v>
      </c>
      <c r="T148" s="53">
        <v>0</v>
      </c>
    </row>
    <row r="149" spans="1:20" x14ac:dyDescent="0.2">
      <c r="A149" s="52"/>
      <c r="B149" s="40">
        <v>144</v>
      </c>
      <c r="C149" s="55">
        <v>1093</v>
      </c>
      <c r="D149" s="40">
        <v>148</v>
      </c>
      <c r="E149" s="40">
        <v>752</v>
      </c>
      <c r="F149" s="40">
        <v>38</v>
      </c>
      <c r="G149" s="56">
        <v>131</v>
      </c>
      <c r="H149" s="55">
        <v>762.38279199999999</v>
      </c>
      <c r="I149" s="40">
        <v>67.890170999999995</v>
      </c>
      <c r="J149" s="40">
        <v>554.35435700000005</v>
      </c>
      <c r="K149" s="40">
        <v>37.142856999999999</v>
      </c>
      <c r="L149" s="56">
        <v>85.337075999999996</v>
      </c>
      <c r="M149" s="40">
        <v>606</v>
      </c>
      <c r="N149" s="40">
        <v>67.160635999999997</v>
      </c>
      <c r="O149" s="41">
        <v>56.755606999999998</v>
      </c>
      <c r="P149" s="41">
        <v>482.08375700000005</v>
      </c>
      <c r="Q149" s="57">
        <v>428.22160200000002</v>
      </c>
      <c r="R149" s="41">
        <v>44.630741999999998</v>
      </c>
      <c r="S149" s="41">
        <v>36.287554999999998</v>
      </c>
      <c r="T149" s="53">
        <v>347.30330500000002</v>
      </c>
    </row>
    <row r="150" spans="1:20" x14ac:dyDescent="0.2">
      <c r="A150" s="54"/>
      <c r="B150" s="40">
        <v>145</v>
      </c>
      <c r="C150" s="55">
        <v>1228</v>
      </c>
      <c r="D150" s="40">
        <v>169</v>
      </c>
      <c r="E150" s="40">
        <v>744</v>
      </c>
      <c r="F150" s="40">
        <v>4</v>
      </c>
      <c r="G150" s="56">
        <v>295</v>
      </c>
      <c r="H150" s="55">
        <v>724.67461600000001</v>
      </c>
      <c r="I150" s="40">
        <v>71.011559000000005</v>
      </c>
      <c r="J150" s="40">
        <v>477.25225399999999</v>
      </c>
      <c r="K150" s="40">
        <v>4.2857149999999997</v>
      </c>
      <c r="L150" s="56">
        <v>171.59176400000001</v>
      </c>
      <c r="M150" s="40">
        <v>555</v>
      </c>
      <c r="N150" s="40">
        <v>60.397275</v>
      </c>
      <c r="O150" s="41">
        <v>61.603870000000001</v>
      </c>
      <c r="P150" s="41">
        <v>432.99885500000005</v>
      </c>
      <c r="Q150" s="57">
        <v>396.75152700000001</v>
      </c>
      <c r="R150" s="41">
        <v>40.893988</v>
      </c>
      <c r="S150" s="41">
        <v>39.562117999999998</v>
      </c>
      <c r="T150" s="53">
        <v>316.29542100000003</v>
      </c>
    </row>
    <row r="151" spans="1:20" x14ac:dyDescent="0.2">
      <c r="A151" s="54"/>
      <c r="B151" s="40">
        <v>146</v>
      </c>
      <c r="C151" s="55">
        <v>1088</v>
      </c>
      <c r="D151" s="40">
        <v>163</v>
      </c>
      <c r="E151" s="40">
        <v>657</v>
      </c>
      <c r="F151" s="40">
        <v>16</v>
      </c>
      <c r="G151" s="56">
        <v>230</v>
      </c>
      <c r="H151" s="55">
        <v>655.70995100000005</v>
      </c>
      <c r="I151" s="40">
        <v>70.231211999999999</v>
      </c>
      <c r="J151" s="40">
        <v>423.573577</v>
      </c>
      <c r="K151" s="40">
        <v>11.428572000000001</v>
      </c>
      <c r="L151" s="56">
        <v>140.39325500000001</v>
      </c>
      <c r="M151" s="40">
        <v>918</v>
      </c>
      <c r="N151" s="40">
        <v>106.122969</v>
      </c>
      <c r="O151" s="41">
        <v>48</v>
      </c>
      <c r="P151" s="41">
        <v>763.87703099999999</v>
      </c>
      <c r="Q151" s="57">
        <v>630.66666699999996</v>
      </c>
      <c r="R151" s="41">
        <v>67.532798999999997</v>
      </c>
      <c r="S151" s="41">
        <v>30</v>
      </c>
      <c r="T151" s="53">
        <v>533.13386800000001</v>
      </c>
    </row>
    <row r="152" spans="1:20" x14ac:dyDescent="0.2">
      <c r="A152" s="54"/>
      <c r="B152" s="40">
        <v>147</v>
      </c>
      <c r="C152" s="55">
        <v>911</v>
      </c>
      <c r="D152" s="40">
        <v>104</v>
      </c>
      <c r="E152" s="40">
        <v>625</v>
      </c>
      <c r="F152" s="40">
        <v>20</v>
      </c>
      <c r="G152" s="56">
        <v>139</v>
      </c>
      <c r="H152" s="55">
        <v>586.80977800000005</v>
      </c>
      <c r="I152" s="40">
        <v>46.820808</v>
      </c>
      <c r="J152" s="40">
        <v>406.98199099999999</v>
      </c>
      <c r="K152" s="40">
        <v>24.285715</v>
      </c>
      <c r="L152" s="56">
        <v>77.996251999999998</v>
      </c>
      <c r="M152" s="40">
        <v>280</v>
      </c>
      <c r="N152" s="40">
        <v>32.368662</v>
      </c>
      <c r="O152" s="41">
        <v>14.640523</v>
      </c>
      <c r="P152" s="41">
        <v>232.990815</v>
      </c>
      <c r="Q152" s="57">
        <v>192.36020300000001</v>
      </c>
      <c r="R152" s="41">
        <v>20.598239</v>
      </c>
      <c r="S152" s="41">
        <v>9.1503270000000008</v>
      </c>
      <c r="T152" s="53">
        <v>162.611637</v>
      </c>
    </row>
    <row r="153" spans="1:20" x14ac:dyDescent="0.2">
      <c r="A153" s="54"/>
      <c r="B153" s="40">
        <v>148</v>
      </c>
      <c r="C153" s="55">
        <v>1239</v>
      </c>
      <c r="D153" s="40">
        <v>150</v>
      </c>
      <c r="E153" s="40">
        <v>855</v>
      </c>
      <c r="F153" s="40">
        <v>40</v>
      </c>
      <c r="G153" s="56">
        <v>167</v>
      </c>
      <c r="H153" s="55">
        <v>836.93100800000002</v>
      </c>
      <c r="I153" s="40">
        <v>101.20482</v>
      </c>
      <c r="J153" s="40">
        <v>586.256122</v>
      </c>
      <c r="K153" s="40">
        <v>28.888888999999999</v>
      </c>
      <c r="L153" s="56">
        <v>96.581199999999995</v>
      </c>
      <c r="M153" s="40">
        <v>661</v>
      </c>
      <c r="N153" s="40">
        <v>68.368004999999997</v>
      </c>
      <c r="O153" s="41">
        <v>46.062717999999997</v>
      </c>
      <c r="P153" s="41">
        <v>546.56927699999994</v>
      </c>
      <c r="Q153" s="57">
        <v>461.39488999999998</v>
      </c>
      <c r="R153" s="41">
        <v>47.003003999999997</v>
      </c>
      <c r="S153" s="41">
        <v>32.243901999999999</v>
      </c>
      <c r="T153" s="53">
        <v>382.14798400000001</v>
      </c>
    </row>
    <row r="154" spans="1:20" x14ac:dyDescent="0.2">
      <c r="A154" s="54"/>
      <c r="B154" s="40">
        <v>149</v>
      </c>
      <c r="C154" s="55">
        <v>1897</v>
      </c>
      <c r="D154" s="40">
        <v>224</v>
      </c>
      <c r="E154" s="40">
        <v>1303</v>
      </c>
      <c r="F154" s="40">
        <v>31</v>
      </c>
      <c r="G154" s="56">
        <v>296</v>
      </c>
      <c r="H154" s="55">
        <v>1545.0000050000001</v>
      </c>
      <c r="I154" s="40">
        <v>205.00000299999999</v>
      </c>
      <c r="J154" s="40">
        <v>1030.0000110000001</v>
      </c>
      <c r="K154" s="40">
        <v>29.999998999999999</v>
      </c>
      <c r="L154" s="56">
        <v>270.000001</v>
      </c>
      <c r="M154" s="40">
        <v>1119</v>
      </c>
      <c r="N154" s="40">
        <v>132.61613600000001</v>
      </c>
      <c r="O154" s="41">
        <v>82.226265999999995</v>
      </c>
      <c r="P154" s="41">
        <v>904.15759800000001</v>
      </c>
      <c r="Q154" s="57">
        <v>785.42563299999995</v>
      </c>
      <c r="R154" s="41">
        <v>89.019013000000001</v>
      </c>
      <c r="S154" s="41">
        <v>52.205696000000003</v>
      </c>
      <c r="T154" s="53">
        <v>644.20092399999999</v>
      </c>
    </row>
    <row r="155" spans="1:20" x14ac:dyDescent="0.2">
      <c r="A155" s="54"/>
      <c r="B155" s="40">
        <v>150</v>
      </c>
      <c r="C155" s="55">
        <v>765</v>
      </c>
      <c r="D155" s="40">
        <v>89</v>
      </c>
      <c r="E155" s="40">
        <v>561</v>
      </c>
      <c r="F155" s="40">
        <v>18</v>
      </c>
      <c r="G155" s="56">
        <v>86</v>
      </c>
      <c r="H155" s="55">
        <v>649.99998600000004</v>
      </c>
      <c r="I155" s="40">
        <v>74.999998000000005</v>
      </c>
      <c r="J155" s="40">
        <v>504.999999</v>
      </c>
      <c r="K155" s="40">
        <v>0</v>
      </c>
      <c r="L155" s="56">
        <v>69.999998000000005</v>
      </c>
      <c r="M155" s="40">
        <v>417</v>
      </c>
      <c r="N155" s="40">
        <v>49.945056000000001</v>
      </c>
      <c r="O155" s="41">
        <v>21.773734000000001</v>
      </c>
      <c r="P155" s="41">
        <v>345.28120999999999</v>
      </c>
      <c r="Q155" s="57">
        <v>297.574367</v>
      </c>
      <c r="R155" s="41">
        <v>32.317388999999999</v>
      </c>
      <c r="S155" s="41">
        <v>19.794304</v>
      </c>
      <c r="T155" s="53">
        <v>245.46267399999999</v>
      </c>
    </row>
    <row r="157" spans="1:20" x14ac:dyDescent="0.2">
      <c r="B157" s="41"/>
      <c r="C157" s="41">
        <f t="shared" ref="C157:T157" si="0">SUM(C6:C155)</f>
        <v>118807</v>
      </c>
      <c r="D157" s="41">
        <f t="shared" si="0"/>
        <v>17362</v>
      </c>
      <c r="E157" s="41">
        <f t="shared" si="0"/>
        <v>84364</v>
      </c>
      <c r="F157" s="41">
        <f t="shared" si="0"/>
        <v>2744</v>
      </c>
      <c r="G157" s="41">
        <f t="shared" si="0"/>
        <v>11625</v>
      </c>
      <c r="H157" s="41">
        <f t="shared" si="0"/>
        <v>90518.704597999997</v>
      </c>
      <c r="I157" s="41">
        <f t="shared" si="0"/>
        <v>10728.954102000002</v>
      </c>
      <c r="J157" s="41">
        <f t="shared" si="0"/>
        <v>67795.100338999997</v>
      </c>
      <c r="K157" s="41">
        <f t="shared" si="0"/>
        <v>1907.9057899999993</v>
      </c>
      <c r="L157" s="41">
        <f t="shared" si="0"/>
        <v>8323.8423639999983</v>
      </c>
      <c r="M157" s="41">
        <f t="shared" si="0"/>
        <v>76394.505445999996</v>
      </c>
      <c r="N157" s="41">
        <f t="shared" si="0"/>
        <v>8362.0298079999975</v>
      </c>
      <c r="O157" s="41">
        <f t="shared" si="0"/>
        <v>3062.0669700000003</v>
      </c>
      <c r="P157" s="41">
        <f t="shared" si="0"/>
        <v>64970.408667999982</v>
      </c>
      <c r="Q157" s="41">
        <f t="shared" si="0"/>
        <v>55910.609966999997</v>
      </c>
      <c r="R157" s="41">
        <f t="shared" si="0"/>
        <v>5502.0081829999981</v>
      </c>
      <c r="S157" s="41">
        <f t="shared" si="0"/>
        <v>2017.1379059999997</v>
      </c>
      <c r="T157" s="41">
        <f>SUM(T6:T155)</f>
        <v>48391.463877999973</v>
      </c>
    </row>
    <row r="159" spans="1:20" x14ac:dyDescent="0.2">
      <c r="C159" s="36">
        <f>C157/5</f>
        <v>23761.4</v>
      </c>
    </row>
  </sheetData>
  <sheetProtection sheet="1" objects="1" scenarios="1" selectLockedCells="1"/>
  <protectedRanges>
    <protectedRange sqref="A6:A155" name="Range1"/>
  </protectedRanges>
  <mergeCells count="5">
    <mergeCell ref="C4:G4"/>
    <mergeCell ref="H4:L4"/>
    <mergeCell ref="Q4:T4"/>
    <mergeCell ref="M4:P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>
      <selection activeCell="A3" sqref="A3:F4"/>
    </sheetView>
  </sheetViews>
  <sheetFormatPr defaultColWidth="9.140625" defaultRowHeight="12.75" x14ac:dyDescent="0.2"/>
  <cols>
    <col min="1" max="1" width="11.5703125" style="46" customWidth="1"/>
    <col min="2" max="2" width="13.7109375" style="46" customWidth="1"/>
    <col min="3" max="4" width="6.28515625" style="46" bestFit="1" customWidth="1"/>
    <col min="5" max="6" width="6.28515625" style="46" customWidth="1"/>
    <col min="7" max="7" width="6.85546875" style="46" bestFit="1" customWidth="1"/>
    <col min="8" max="8" width="10.140625" style="46" bestFit="1" customWidth="1"/>
    <col min="9" max="9" width="6.28515625" style="46" customWidth="1"/>
    <col min="10" max="10" width="10.140625" style="46" bestFit="1" customWidth="1"/>
    <col min="11" max="11" width="8" style="46" bestFit="1" customWidth="1"/>
    <col min="12" max="14" width="8" style="46" customWidth="1"/>
    <col min="15" max="15" width="13.140625" style="46" customWidth="1"/>
    <col min="16" max="17" width="8" style="46" bestFit="1" customWidth="1"/>
    <col min="18" max="18" width="8" style="46" customWidth="1"/>
    <col min="19" max="19" width="10.140625" style="46" bestFit="1" customWidth="1"/>
    <col min="20" max="20" width="6.42578125" style="46" bestFit="1" customWidth="1"/>
    <col min="21" max="21" width="9.140625" style="46" bestFit="1" customWidth="1"/>
    <col min="22" max="22" width="7.42578125" style="46" bestFit="1" customWidth="1"/>
    <col min="23" max="23" width="6.85546875" style="46" bestFit="1" customWidth="1"/>
    <col min="24" max="24" width="5.42578125" style="46" bestFit="1" customWidth="1"/>
    <col min="25" max="16384" width="9.140625" style="46"/>
  </cols>
  <sheetData>
    <row r="1" spans="1:18" s="49" customFormat="1" ht="15" x14ac:dyDescent="0.25">
      <c r="A1" s="48" t="s">
        <v>1</v>
      </c>
      <c r="B1" s="48"/>
      <c r="F1" s="50" t="s">
        <v>34</v>
      </c>
      <c r="G1" s="75">
        <v>23761.4</v>
      </c>
    </row>
    <row r="2" spans="1:18" s="49" customFormat="1" ht="15" x14ac:dyDescent="0.25">
      <c r="A2" s="48" t="s">
        <v>58</v>
      </c>
      <c r="B2" s="48"/>
    </row>
    <row r="3" spans="1:18" s="49" customFormat="1" ht="15" x14ac:dyDescent="0.25">
      <c r="A3" s="84" t="s">
        <v>2</v>
      </c>
      <c r="B3" s="84"/>
      <c r="C3" s="84"/>
      <c r="D3" s="84"/>
      <c r="E3" s="84"/>
      <c r="F3" s="84"/>
    </row>
    <row r="4" spans="1:18" s="49" customFormat="1" ht="15" x14ac:dyDescent="0.25">
      <c r="A4" s="84"/>
      <c r="B4" s="84"/>
      <c r="C4" s="84"/>
      <c r="D4" s="84"/>
      <c r="E4" s="84"/>
      <c r="F4" s="84"/>
    </row>
    <row r="5" spans="1:18" ht="13.5" thickBot="1" x14ac:dyDescent="0.25">
      <c r="A5" s="47"/>
      <c r="B5" s="47"/>
      <c r="C5" s="47"/>
      <c r="D5" s="47"/>
      <c r="E5" s="47"/>
      <c r="F5" s="47"/>
      <c r="G5" s="47"/>
    </row>
    <row r="6" spans="1:18" ht="13.5" thickBot="1" x14ac:dyDescent="0.25">
      <c r="C6" s="68" t="s">
        <v>31</v>
      </c>
      <c r="D6" s="69"/>
      <c r="E6" s="69"/>
      <c r="F6" s="69"/>
      <c r="G6" s="69"/>
      <c r="H6" s="69"/>
      <c r="I6" s="70"/>
      <c r="J6" s="89" t="s">
        <v>33</v>
      </c>
      <c r="K6" s="90"/>
      <c r="L6" s="90"/>
      <c r="M6" s="90"/>
      <c r="N6" s="90"/>
      <c r="O6" s="90"/>
      <c r="P6" s="91"/>
    </row>
    <row r="7" spans="1:18" ht="13.5" thickBot="1" x14ac:dyDescent="0.25">
      <c r="A7" s="6" t="s">
        <v>30</v>
      </c>
      <c r="B7" s="6" t="s">
        <v>29</v>
      </c>
      <c r="C7" s="28">
        <v>1</v>
      </c>
      <c r="D7" s="29">
        <v>2</v>
      </c>
      <c r="E7" s="29">
        <v>3</v>
      </c>
      <c r="F7" s="29">
        <v>4</v>
      </c>
      <c r="G7" s="71">
        <v>5</v>
      </c>
      <c r="H7" s="30" t="s">
        <v>3</v>
      </c>
      <c r="I7" s="30" t="s">
        <v>4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29">
        <f>G7</f>
        <v>5</v>
      </c>
      <c r="O7" s="30" t="s">
        <v>3</v>
      </c>
      <c r="P7" s="30" t="s">
        <v>4</v>
      </c>
    </row>
    <row r="8" spans="1:18" x14ac:dyDescent="0.2">
      <c r="A8" s="86" t="s">
        <v>17</v>
      </c>
      <c r="B8" s="31" t="s">
        <v>16</v>
      </c>
      <c r="C8" s="8">
        <f>SUMIF(Assignments!$A$6:$A$155,"=1",Assignments!$C$6:$C$155)</f>
        <v>0</v>
      </c>
      <c r="D8" s="9">
        <f>SUMIF(Assignments!$A$6:$A$155,"=2",Assignments!$C$6:$C$155)</f>
        <v>0</v>
      </c>
      <c r="E8" s="9">
        <f>SUMIF(Assignments!$A$6:$A$155,"=3",Assignments!$C$6:$C$155)</f>
        <v>0</v>
      </c>
      <c r="F8" s="9">
        <f>SUMIF(Assignments!$A$6:$A$155,"=4",Assignments!$C$6:$C$155)</f>
        <v>0</v>
      </c>
      <c r="G8" s="72">
        <f>SUMIF(Assignments!$A$6:$A$155,"=5",Assignments!$C$6:$C$155)</f>
        <v>0</v>
      </c>
      <c r="H8" s="10">
        <f>I8-SUM(C8:G8)</f>
        <v>118807</v>
      </c>
      <c r="I8" s="10">
        <f>Assignments!C157</f>
        <v>118807</v>
      </c>
      <c r="J8" s="11"/>
      <c r="K8" s="12"/>
      <c r="L8" s="12"/>
      <c r="M8" s="12"/>
      <c r="N8" s="12"/>
      <c r="O8" s="43"/>
      <c r="P8" s="13"/>
      <c r="R8" s="7"/>
    </row>
    <row r="9" spans="1:18" ht="25.5" x14ac:dyDescent="0.2">
      <c r="A9" s="87"/>
      <c r="B9" s="32" t="s">
        <v>32</v>
      </c>
      <c r="C9" s="14">
        <f t="shared" ref="C9:G9" si="0">C8-$G$1</f>
        <v>-23761.4</v>
      </c>
      <c r="D9" s="15">
        <f t="shared" si="0"/>
        <v>-23761.4</v>
      </c>
      <c r="E9" s="15">
        <f t="shared" si="0"/>
        <v>-23761.4</v>
      </c>
      <c r="F9" s="15">
        <f t="shared" si="0"/>
        <v>-23761.4</v>
      </c>
      <c r="G9" s="73">
        <f t="shared" si="0"/>
        <v>-23761.4</v>
      </c>
      <c r="H9" s="16"/>
      <c r="I9" s="16">
        <f>MAX(C9:G9)-MIN(C9:G9)</f>
        <v>0</v>
      </c>
      <c r="J9" s="76">
        <f>C9/$G$1</f>
        <v>-1</v>
      </c>
      <c r="K9" s="77">
        <f>D9/$G$1</f>
        <v>-1</v>
      </c>
      <c r="L9" s="77">
        <f>E9/$G$1</f>
        <v>-1</v>
      </c>
      <c r="M9" s="77">
        <f>F9/$G$1</f>
        <v>-1</v>
      </c>
      <c r="N9" s="77">
        <f>G9/$G$1</f>
        <v>-1</v>
      </c>
      <c r="O9" s="44"/>
      <c r="P9" s="27">
        <f>I9/$G$1</f>
        <v>0</v>
      </c>
      <c r="R9" s="7"/>
    </row>
    <row r="10" spans="1:18" x14ac:dyDescent="0.2">
      <c r="A10" s="87"/>
      <c r="B10" s="33" t="s">
        <v>21</v>
      </c>
      <c r="C10" s="14">
        <f>SUMIF(Assignments!$A$6:$A$155,"=1",Assignments!$D$6:$D$155)</f>
        <v>0</v>
      </c>
      <c r="D10" s="15">
        <f>SUMIF(Assignments!$A$6:$A$155,"=2",Assignments!$D$6:$D$155)</f>
        <v>0</v>
      </c>
      <c r="E10" s="15">
        <f>SUMIF(Assignments!$A$6:$A$155,"=3",Assignments!$D$6:$D$155)</f>
        <v>0</v>
      </c>
      <c r="F10" s="15">
        <f>SUMIF(Assignments!$A$6:$A$155,"=4",Assignments!$D$6:$D$155)</f>
        <v>0</v>
      </c>
      <c r="G10" s="73">
        <f>SUMIF(Assignments!$A$6:$A$155,"=5",Assignments!$D$6:$D$155)</f>
        <v>0</v>
      </c>
      <c r="H10" s="16">
        <f>I10-SUM(C10:G10)</f>
        <v>17362</v>
      </c>
      <c r="I10" s="16">
        <v>17362</v>
      </c>
      <c r="J10" s="17" t="e">
        <f>C10/C$8</f>
        <v>#DIV/0!</v>
      </c>
      <c r="K10" s="18" t="e">
        <f>D10/D$8</f>
        <v>#DIV/0!</v>
      </c>
      <c r="L10" s="18" t="e">
        <f>E10/E$8</f>
        <v>#DIV/0!</v>
      </c>
      <c r="M10" s="18" t="e">
        <f>F10/F$8</f>
        <v>#DIV/0!</v>
      </c>
      <c r="N10" s="18" t="e">
        <f>G10/G$8</f>
        <v>#DIV/0!</v>
      </c>
      <c r="O10" s="44">
        <f>IF(H10&gt;0,H10/H$8,"")</f>
        <v>0.14613617042766841</v>
      </c>
      <c r="P10" s="19">
        <f>I10/I$8</f>
        <v>0.14613617042766841</v>
      </c>
      <c r="R10" s="7"/>
    </row>
    <row r="11" spans="1:18" x14ac:dyDescent="0.2">
      <c r="A11" s="87"/>
      <c r="B11" s="33" t="s">
        <v>0</v>
      </c>
      <c r="C11" s="14">
        <f>SUMIF(Assignments!$A$6:$A$155,"=1",Assignments!$E$6:$E$155)</f>
        <v>0</v>
      </c>
      <c r="D11" s="15">
        <f>SUMIF(Assignments!$A$6:$A$155,"=2",Assignments!$E$6:$E$155)</f>
        <v>0</v>
      </c>
      <c r="E11" s="15">
        <f>SUMIF(Assignments!$A$6:$A$155,"=3",Assignments!$E$6:$E$155)</f>
        <v>0</v>
      </c>
      <c r="F11" s="15">
        <f>SUMIF(Assignments!$A$6:$A$155,"=4",Assignments!$E$6:$E$155)</f>
        <v>0</v>
      </c>
      <c r="G11" s="73">
        <f>SUMIF(Assignments!$A$6:$A$155,"=5",Assignments!$E$6:$E$155)</f>
        <v>0</v>
      </c>
      <c r="H11" s="16">
        <f>I11-SUM(C11:G11)</f>
        <v>84364</v>
      </c>
      <c r="I11" s="16">
        <v>84364</v>
      </c>
      <c r="J11" s="17" t="e">
        <f>C11/C$8</f>
        <v>#DIV/0!</v>
      </c>
      <c r="K11" s="18" t="e">
        <f>D11/D$8</f>
        <v>#DIV/0!</v>
      </c>
      <c r="L11" s="18" t="e">
        <f>E11/E$8</f>
        <v>#DIV/0!</v>
      </c>
      <c r="M11" s="18" t="e">
        <f>F11/F$8</f>
        <v>#DIV/0!</v>
      </c>
      <c r="N11" s="18" t="e">
        <f>G11/G$8</f>
        <v>#DIV/0!</v>
      </c>
      <c r="O11" s="44">
        <f>IF(H11&gt;0,H11/H$8,"")</f>
        <v>0.71009283964749548</v>
      </c>
      <c r="P11" s="19">
        <f>I11/I$8</f>
        <v>0.71009283964749548</v>
      </c>
      <c r="R11" s="7"/>
    </row>
    <row r="12" spans="1:18" x14ac:dyDescent="0.2">
      <c r="A12" s="87"/>
      <c r="B12" s="33" t="s">
        <v>47</v>
      </c>
      <c r="C12" s="14">
        <f>SUMIF(Assignments!$A$6:$A$155,"=1",Assignments!$F$6:$F$155)</f>
        <v>0</v>
      </c>
      <c r="D12" s="15">
        <f>SUMIF(Assignments!$A$6:$A$155,"=2",Assignments!$F$6:$F$155)</f>
        <v>0</v>
      </c>
      <c r="E12" s="15">
        <f>SUMIF(Assignments!$A$6:$A$155,"=3",Assignments!$F$6:$F$155)</f>
        <v>0</v>
      </c>
      <c r="F12" s="15">
        <f>SUMIF(Assignments!$A$6:$A$155,"=4",Assignments!$F$6:$F$155)</f>
        <v>0</v>
      </c>
      <c r="G12" s="73">
        <f>SUMIF(Assignments!$A$6:$A$155,"=5",Assignments!$F$6:$F$155)</f>
        <v>0</v>
      </c>
      <c r="H12" s="16">
        <f>I12-SUM(C12:G12)</f>
        <v>2744</v>
      </c>
      <c r="I12" s="16">
        <v>2744</v>
      </c>
      <c r="J12" s="17" t="e">
        <f>C12/C$8</f>
        <v>#DIV/0!</v>
      </c>
      <c r="K12" s="18" t="e">
        <f>D12/D$8</f>
        <v>#DIV/0!</v>
      </c>
      <c r="L12" s="18" t="e">
        <f>E12/E$8</f>
        <v>#DIV/0!</v>
      </c>
      <c r="M12" s="18" t="e">
        <f>F12/F$8</f>
        <v>#DIV/0!</v>
      </c>
      <c r="N12" s="18" t="e">
        <f>G12/G$8</f>
        <v>#DIV/0!</v>
      </c>
      <c r="O12" s="44">
        <f>IF(H12&gt;0,H12/H$8,"")</f>
        <v>2.3096282205593947E-2</v>
      </c>
      <c r="P12" s="19">
        <f>I12/I$8</f>
        <v>2.3096282205593947E-2</v>
      </c>
      <c r="R12" s="7"/>
    </row>
    <row r="13" spans="1:18" ht="13.5" thickBot="1" x14ac:dyDescent="0.25">
      <c r="A13" s="87"/>
      <c r="B13" s="33" t="s">
        <v>19</v>
      </c>
      <c r="C13" s="14">
        <f>SUMIF(Assignments!$A$6:$A$155,"=1",Assignments!$G$6:$G$155)</f>
        <v>0</v>
      </c>
      <c r="D13" s="15">
        <f>SUMIF(Assignments!$A$6:$A$155,"=2",Assignments!$G$6:$G$155)</f>
        <v>0</v>
      </c>
      <c r="E13" s="15">
        <f>SUMIF(Assignments!$A$6:$A$155,"=3",Assignments!$G$6:$G$155)</f>
        <v>0</v>
      </c>
      <c r="F13" s="15">
        <f>SUMIF(Assignments!$A$6:$A$155,"=4",Assignments!$G$6:$G$155)</f>
        <v>0</v>
      </c>
      <c r="G13" s="73">
        <f>SUMIF(Assignments!$A$6:$A$155,"=5",Assignments!$G$6:$G$155)</f>
        <v>0</v>
      </c>
      <c r="H13" s="16">
        <f>I13-SUM(C13:G13)</f>
        <v>11625</v>
      </c>
      <c r="I13" s="16">
        <v>11625</v>
      </c>
      <c r="J13" s="17" t="e">
        <f>C13/C$8</f>
        <v>#DIV/0!</v>
      </c>
      <c r="K13" s="18" t="e">
        <f>D13/D$8</f>
        <v>#DIV/0!</v>
      </c>
      <c r="L13" s="18" t="e">
        <f>E13/E$8</f>
        <v>#DIV/0!</v>
      </c>
      <c r="M13" s="18" t="e">
        <f>F13/F$8</f>
        <v>#DIV/0!</v>
      </c>
      <c r="N13" s="18" t="e">
        <f>G13/G$8</f>
        <v>#DIV/0!</v>
      </c>
      <c r="O13" s="35">
        <f>IF(H13&gt;0,H13/H$8,"")</f>
        <v>9.7847769912547247E-2</v>
      </c>
      <c r="P13" s="19">
        <f>I13/I$8</f>
        <v>9.7847769912547247E-2</v>
      </c>
      <c r="R13" s="7"/>
    </row>
    <row r="14" spans="1:18" x14ac:dyDescent="0.2">
      <c r="A14" s="86" t="s">
        <v>22</v>
      </c>
      <c r="B14" s="31" t="s">
        <v>18</v>
      </c>
      <c r="C14" s="8">
        <f>SUMIF(Assignments!$A$6:$A$155,"=1",Assignments!$H$6:$H$155)</f>
        <v>0</v>
      </c>
      <c r="D14" s="9">
        <f>SUMIF(Assignments!$A$6:$A$155,"=2",Assignments!$H$6:$H$155)</f>
        <v>0</v>
      </c>
      <c r="E14" s="9">
        <f>SUMIF(Assignments!$A$6:$A$155,"=3",Assignments!$H$6:$H$155)</f>
        <v>0</v>
      </c>
      <c r="F14" s="9">
        <f>SUMIF(Assignments!$A$6:$A$155,"=4",Assignments!$H$6:$H$155)</f>
        <v>0</v>
      </c>
      <c r="G14" s="72">
        <f>SUMIF(Assignments!$A$6:$A$155,"=5",Assignments!$H$6:$H$155)</f>
        <v>0</v>
      </c>
      <c r="H14" s="10">
        <f>I14-SUM(C14:G14)</f>
        <v>90518.704597999997</v>
      </c>
      <c r="I14" s="10">
        <v>90518.704597999997</v>
      </c>
      <c r="J14" s="11"/>
      <c r="K14" s="12"/>
      <c r="L14" s="12"/>
      <c r="M14" s="12"/>
      <c r="N14" s="12"/>
      <c r="O14" s="45"/>
      <c r="P14" s="26"/>
      <c r="R14" s="7"/>
    </row>
    <row r="15" spans="1:18" x14ac:dyDescent="0.2">
      <c r="A15" s="87"/>
      <c r="B15" s="33" t="s">
        <v>24</v>
      </c>
      <c r="C15" s="14">
        <f>SUMIF(Assignments!$A$6:$A$155,"=1",Assignments!$I$6:$I$155)</f>
        <v>0</v>
      </c>
      <c r="D15" s="15">
        <f>SUMIF(Assignments!$A$6:$A$155,"=2",Assignments!$I$6:$I$155)</f>
        <v>0</v>
      </c>
      <c r="E15" s="15">
        <f>SUMIF(Assignments!$A$6:$A$155,"=3",Assignments!$I$6:$I$155)</f>
        <v>0</v>
      </c>
      <c r="F15" s="15">
        <f>SUMIF(Assignments!$A$6:$A$155,"=4",Assignments!$I$6:$I$155)</f>
        <v>0</v>
      </c>
      <c r="G15" s="73">
        <f>SUMIF(Assignments!$A$6:$A$155,"=5",Assignments!$I$6:$I$155)</f>
        <v>0</v>
      </c>
      <c r="H15" s="16">
        <f>I15-SUM(C15:G15)</f>
        <v>10728.954102000002</v>
      </c>
      <c r="I15" s="16">
        <v>10728.954102000002</v>
      </c>
      <c r="J15" s="17" t="e">
        <f>C15/C$14</f>
        <v>#DIV/0!</v>
      </c>
      <c r="K15" s="18" t="e">
        <f>D15/D$14</f>
        <v>#DIV/0!</v>
      </c>
      <c r="L15" s="18" t="e">
        <f>E15/E$14</f>
        <v>#DIV/0!</v>
      </c>
      <c r="M15" s="18" t="e">
        <f>F15/F$14</f>
        <v>#DIV/0!</v>
      </c>
      <c r="N15" s="18" t="e">
        <f>G15/G$14</f>
        <v>#DIV/0!</v>
      </c>
      <c r="O15" s="44">
        <f>IF(H15&gt;0,H15/H$8,"")</f>
        <v>9.0305740419335576E-2</v>
      </c>
      <c r="P15" s="19">
        <f>I15/I$14</f>
        <v>0.11852748169174591</v>
      </c>
      <c r="R15" s="7"/>
    </row>
    <row r="16" spans="1:18" x14ac:dyDescent="0.2">
      <c r="A16" s="87"/>
      <c r="B16" s="33" t="s">
        <v>25</v>
      </c>
      <c r="C16" s="14">
        <f>SUMIF(Assignments!$A$6:$A$155,"=1",Assignments!$J$6:$J$155)</f>
        <v>0</v>
      </c>
      <c r="D16" s="15">
        <f>SUMIF(Assignments!$A$6:$A$155,"=2",Assignments!$J$6:$J$155)</f>
        <v>0</v>
      </c>
      <c r="E16" s="15">
        <f>SUMIF(Assignments!$A$6:$A$155,"=3",Assignments!$J$6:$J$155)</f>
        <v>0</v>
      </c>
      <c r="F16" s="15">
        <f>SUMIF(Assignments!$A$6:$A$155,"=4",Assignments!$J$6:$J$155)</f>
        <v>0</v>
      </c>
      <c r="G16" s="73">
        <f>SUMIF(Assignments!$A$6:$A$155,"=5",Assignments!$J$6:$J$155)</f>
        <v>0</v>
      </c>
      <c r="H16" s="16">
        <f>I16-SUM(C16:G16)</f>
        <v>67795.100338999997</v>
      </c>
      <c r="I16" s="16">
        <v>67795.100338999997</v>
      </c>
      <c r="J16" s="17" t="e">
        <f>C16/C$14</f>
        <v>#DIV/0!</v>
      </c>
      <c r="K16" s="18" t="e">
        <f>D16/D$14</f>
        <v>#DIV/0!</v>
      </c>
      <c r="L16" s="18" t="e">
        <f>E16/E$14</f>
        <v>#DIV/0!</v>
      </c>
      <c r="M16" s="18" t="e">
        <f>F16/F$14</f>
        <v>#DIV/0!</v>
      </c>
      <c r="N16" s="18" t="e">
        <f>G16/G$14</f>
        <v>#DIV/0!</v>
      </c>
      <c r="O16" s="44">
        <f>IF(H16&gt;0,H16/H$8,"")</f>
        <v>0.57063220465965803</v>
      </c>
      <c r="P16" s="19">
        <f>I16/I$14</f>
        <v>0.74896233480232466</v>
      </c>
      <c r="R16" s="7"/>
    </row>
    <row r="17" spans="1:20" x14ac:dyDescent="0.2">
      <c r="A17" s="87"/>
      <c r="B17" s="33" t="s">
        <v>47</v>
      </c>
      <c r="C17" s="14">
        <f>SUMIF(Assignments!$A$6:$A$155,"=1",Assignments!$K$6:$K$155)</f>
        <v>0</v>
      </c>
      <c r="D17" s="15">
        <f>SUMIF(Assignments!$A$6:$A$155,"=2",Assignments!$K$6:$K$155)</f>
        <v>0</v>
      </c>
      <c r="E17" s="15">
        <f>SUMIF(Assignments!$A$6:$A$155,"=3",Assignments!$K$6:$K$155)</f>
        <v>0</v>
      </c>
      <c r="F17" s="15">
        <f>SUMIF(Assignments!$A$6:$A$155,"=4",Assignments!$K$6:$K$155)</f>
        <v>0</v>
      </c>
      <c r="G17" s="73">
        <f>SUMIF(Assignments!$A$6:$A$155,"=5",Assignments!$K$6:$K$155)</f>
        <v>0</v>
      </c>
      <c r="H17" s="16">
        <f>I17-SUM(C17:G17)</f>
        <v>1907.9057899999993</v>
      </c>
      <c r="I17" s="16">
        <v>1907.9057899999993</v>
      </c>
      <c r="J17" s="17" t="e">
        <f>C17/C$14</f>
        <v>#DIV/0!</v>
      </c>
      <c r="K17" s="18" t="e">
        <f>D17/D$14</f>
        <v>#DIV/0!</v>
      </c>
      <c r="L17" s="18" t="e">
        <f>E17/E$14</f>
        <v>#DIV/0!</v>
      </c>
      <c r="M17" s="18" t="e">
        <f>F17/F$14</f>
        <v>#DIV/0!</v>
      </c>
      <c r="N17" s="18" t="e">
        <f>G17/G$14</f>
        <v>#DIV/0!</v>
      </c>
      <c r="O17" s="44">
        <f>IF(H17&gt;0,H17/H$8,"")</f>
        <v>1.6058866817611751E-2</v>
      </c>
      <c r="P17" s="19">
        <f>I17/I$14</f>
        <v>2.1077475627530737E-2</v>
      </c>
      <c r="R17" s="7"/>
    </row>
    <row r="18" spans="1:20" ht="13.5" thickBot="1" x14ac:dyDescent="0.25">
      <c r="A18" s="87"/>
      <c r="B18" s="33" t="s">
        <v>26</v>
      </c>
      <c r="C18" s="14">
        <f>SUMIF(Assignments!$A$6:$A$155,"=1",Assignments!$L$6:$L$155)</f>
        <v>0</v>
      </c>
      <c r="D18" s="15">
        <f>SUMIF(Assignments!$A$6:$A$155,"=2",Assignments!$L$6:$L$155)</f>
        <v>0</v>
      </c>
      <c r="E18" s="15">
        <f>SUMIF(Assignments!$A$6:$A$155,"=3",Assignments!$L$6:$L$155)</f>
        <v>0</v>
      </c>
      <c r="F18" s="15">
        <f>SUMIF(Assignments!$A$6:$A$155,"=4",Assignments!$L$6:$L$155)</f>
        <v>0</v>
      </c>
      <c r="G18" s="73">
        <f>SUMIF(Assignments!$A$6:$A$155,"=5",Assignments!$L$6:$L$155)</f>
        <v>0</v>
      </c>
      <c r="H18" s="16">
        <f>I18-SUM(C18:G18)</f>
        <v>8323.8423639999983</v>
      </c>
      <c r="I18" s="16">
        <v>8323.8423639999983</v>
      </c>
      <c r="J18" s="17" t="e">
        <f>C18/C$14</f>
        <v>#DIV/0!</v>
      </c>
      <c r="K18" s="18" t="e">
        <f>D18/D$14</f>
        <v>#DIV/0!</v>
      </c>
      <c r="L18" s="18" t="e">
        <f>E18/E$14</f>
        <v>#DIV/0!</v>
      </c>
      <c r="M18" s="18" t="e">
        <f>F18/F$14</f>
        <v>#DIV/0!</v>
      </c>
      <c r="N18" s="18" t="e">
        <f>G18/G$14</f>
        <v>#DIV/0!</v>
      </c>
      <c r="O18" s="35">
        <f>IF(H18&gt;0,H18/H$8,"")</f>
        <v>7.0061884939439587E-2</v>
      </c>
      <c r="P18" s="19">
        <f>I18/I$14</f>
        <v>9.1957152954925445E-2</v>
      </c>
      <c r="R18" s="7"/>
    </row>
    <row r="19" spans="1:20" x14ac:dyDescent="0.2">
      <c r="A19" s="86" t="s">
        <v>56</v>
      </c>
      <c r="B19" s="31" t="s">
        <v>35</v>
      </c>
      <c r="C19" s="8">
        <f>SUMIF(Assignments!$A$6:$A$155,"=1",Assignments!$M$6:$M$155)</f>
        <v>0</v>
      </c>
      <c r="D19" s="9">
        <f>SUMIF(Assignments!$A$6:$A$155,"=2",Assignments!$M$6:$M$155)</f>
        <v>0</v>
      </c>
      <c r="E19" s="9">
        <f>SUMIF(Assignments!$A$6:$A$155,"=3",Assignments!$M$6:$M$155)</f>
        <v>0</v>
      </c>
      <c r="F19" s="9">
        <f>SUMIF(Assignments!$A$6:$A$155,"=4",Assignments!$M$6:$M$155)</f>
        <v>0</v>
      </c>
      <c r="G19" s="72">
        <f>SUMIF(Assignments!$A$6:$A$155,"=5",Assignments!$M$6:$M$155)</f>
        <v>0</v>
      </c>
      <c r="H19" s="10">
        <f>I19-SUM(C19:G19)</f>
        <v>76394.505445999996</v>
      </c>
      <c r="I19" s="10">
        <v>76394.505445999996</v>
      </c>
      <c r="J19" s="11"/>
      <c r="K19" s="12"/>
      <c r="L19" s="12"/>
      <c r="M19" s="12"/>
      <c r="N19" s="12"/>
      <c r="O19" s="44"/>
      <c r="P19" s="26"/>
      <c r="R19" s="7"/>
    </row>
    <row r="20" spans="1:20" x14ac:dyDescent="0.2">
      <c r="A20" s="87"/>
      <c r="B20" s="33" t="s">
        <v>37</v>
      </c>
      <c r="C20" s="14">
        <f>SUMIF(Assignments!$A$6:$A$155,"=1",Assignments!$N$6:$N$155)</f>
        <v>0</v>
      </c>
      <c r="D20" s="15">
        <f>SUMIF(Assignments!$A$6:$A$155,"=2",Assignments!$N$6:$N$155)</f>
        <v>0</v>
      </c>
      <c r="E20" s="15">
        <f>SUMIF(Assignments!$A$6:$A$155,"=3",Assignments!$N$6:$N$155)</f>
        <v>0</v>
      </c>
      <c r="F20" s="15">
        <f>SUMIF(Assignments!$A$6:$A$155,"=4",Assignments!$N$6:$N$155)</f>
        <v>0</v>
      </c>
      <c r="G20" s="73">
        <f>SUMIF(Assignments!$A$6:$A$155,"=5",Assignments!$N$6:$N$155)</f>
        <v>0</v>
      </c>
      <c r="H20" s="16">
        <f>I20-SUM(C20:G20)</f>
        <v>8362.0298079999975</v>
      </c>
      <c r="I20" s="16">
        <v>8362.0298079999975</v>
      </c>
      <c r="J20" s="17" t="e">
        <f>C20/C$19</f>
        <v>#DIV/0!</v>
      </c>
      <c r="K20" s="18" t="e">
        <f>D20/D$19</f>
        <v>#DIV/0!</v>
      </c>
      <c r="L20" s="18" t="e">
        <f>E20/E$19</f>
        <v>#DIV/0!</v>
      </c>
      <c r="M20" s="18" t="e">
        <f>F20/F$19</f>
        <v>#DIV/0!</v>
      </c>
      <c r="N20" s="18" t="e">
        <f>G20/G$19</f>
        <v>#DIV/0!</v>
      </c>
      <c r="O20" s="44">
        <f>IF(H20&gt;0,H20/H$8,"")</f>
        <v>7.0383309131616806E-2</v>
      </c>
      <c r="P20" s="19">
        <f>I20/I$19</f>
        <v>0.10945852400223677</v>
      </c>
      <c r="R20" s="7"/>
    </row>
    <row r="21" spans="1:20" x14ac:dyDescent="0.2">
      <c r="A21" s="87"/>
      <c r="B21" s="33" t="s">
        <v>20</v>
      </c>
      <c r="C21" s="14">
        <f>SUMIF(Assignments!$A$6:$A$155,"=1",Assignments!$O$6:$O$155)</f>
        <v>0</v>
      </c>
      <c r="D21" s="15">
        <f>SUMIF(Assignments!$A$6:$A$155,"=2",Assignments!$O$6:$O$155)</f>
        <v>0</v>
      </c>
      <c r="E21" s="15">
        <f>SUMIF(Assignments!$A$6:$A$155,"=3",Assignments!$O$6:$O$155)</f>
        <v>0</v>
      </c>
      <c r="F21" s="15">
        <f>SUMIF(Assignments!$A$6:$A$155,"=4",Assignments!$O$6:$O$155)</f>
        <v>0</v>
      </c>
      <c r="G21" s="73">
        <f>SUMIF(Assignments!$A$6:$A$155,"=5",Assignments!$O$6:$O$155)</f>
        <v>0</v>
      </c>
      <c r="H21" s="16">
        <f>I21-SUM(C21:G21)</f>
        <v>3062.0669700000003</v>
      </c>
      <c r="I21" s="16">
        <v>3062.0669700000003</v>
      </c>
      <c r="J21" s="17" t="e">
        <f>C21/C$19</f>
        <v>#DIV/0!</v>
      </c>
      <c r="K21" s="18" t="e">
        <f>D21/D$19</f>
        <v>#DIV/0!</v>
      </c>
      <c r="L21" s="18" t="e">
        <f>E21/E$19</f>
        <v>#DIV/0!</v>
      </c>
      <c r="M21" s="18" t="e">
        <f>F21/F$19</f>
        <v>#DIV/0!</v>
      </c>
      <c r="N21" s="18" t="e">
        <f>G21/G$19</f>
        <v>#DIV/0!</v>
      </c>
      <c r="O21" s="44">
        <f>IF(H21&gt;0,H21/H$8,"")</f>
        <v>2.5773455856978128E-2</v>
      </c>
      <c r="P21" s="19">
        <f>I21/I$19</f>
        <v>4.0082293250323406E-2</v>
      </c>
      <c r="R21" s="7"/>
    </row>
    <row r="22" spans="1:20" ht="13.5" thickBot="1" x14ac:dyDescent="0.25">
      <c r="A22" s="88"/>
      <c r="B22" s="34" t="s">
        <v>52</v>
      </c>
      <c r="C22" s="20">
        <f>SUMIF(Assignments!$A$6:$A$155,"=1",Assignments!$P$6:$P$155)</f>
        <v>0</v>
      </c>
      <c r="D22" s="21">
        <f>SUMIF(Assignments!$A$6:$A$155,"=2",Assignments!$P$6:$P$155)</f>
        <v>0</v>
      </c>
      <c r="E22" s="21">
        <f>SUMIF(Assignments!$A$6:$A$155,"=3",Assignments!$P$6:$P$155)</f>
        <v>0</v>
      </c>
      <c r="F22" s="21">
        <f>SUMIF(Assignments!$A$6:$A$155,"=4",Assignments!$P$6:$P$155)</f>
        <v>0</v>
      </c>
      <c r="G22" s="74">
        <f>SUMIF(Assignments!$A$6:$A$155,"=5",Assignments!$P$6:$P$155)</f>
        <v>0</v>
      </c>
      <c r="H22" s="22">
        <f>I22-SUM(C22:G22)</f>
        <v>64970.408667999982</v>
      </c>
      <c r="I22" s="22">
        <v>64970.408667999982</v>
      </c>
      <c r="J22" s="23" t="e">
        <f>C22/C$19</f>
        <v>#DIV/0!</v>
      </c>
      <c r="K22" s="24" t="e">
        <f>D22/D$19</f>
        <v>#DIV/0!</v>
      </c>
      <c r="L22" s="24" t="e">
        <f>E22/E$19</f>
        <v>#DIV/0!</v>
      </c>
      <c r="M22" s="24" t="e">
        <f>F22/F$19</f>
        <v>#DIV/0!</v>
      </c>
      <c r="N22" s="24" t="e">
        <f>G22/G$19</f>
        <v>#DIV/0!</v>
      </c>
      <c r="O22" s="44">
        <f>IF(H22&gt;0,H22/H$8,"")</f>
        <v>0.54685673965338732</v>
      </c>
      <c r="P22" s="25">
        <f>I22/I$19</f>
        <v>0.85045918274743959</v>
      </c>
      <c r="R22" s="7"/>
    </row>
    <row r="23" spans="1:20" x14ac:dyDescent="0.2">
      <c r="A23" s="86" t="s">
        <v>57</v>
      </c>
      <c r="B23" s="31" t="s">
        <v>36</v>
      </c>
      <c r="C23" s="8">
        <f>SUMIF(Assignments!$A$6:$A$155,"=1",Assignments!$Q$6:$Q$155)</f>
        <v>0</v>
      </c>
      <c r="D23" s="9">
        <f>SUMIF(Assignments!$A$6:$A$155,"=2",Assignments!$Q$6:$Q$155)</f>
        <v>0</v>
      </c>
      <c r="E23" s="9">
        <f>SUMIF(Assignments!$A$6:$A$155,"=3",Assignments!$Q$6:$Q$155)</f>
        <v>0</v>
      </c>
      <c r="F23" s="9">
        <f>SUMIF(Assignments!$A$6:$A$155,"=4",Assignments!$Q$6:$Q$155)</f>
        <v>0</v>
      </c>
      <c r="G23" s="72">
        <f>SUMIF(Assignments!$A$6:$A$155,"=5",Assignments!$Q$6:$Q$155)</f>
        <v>0</v>
      </c>
      <c r="H23" s="10">
        <f>I23-SUM(C23:G23)</f>
        <v>55910.609966999997</v>
      </c>
      <c r="I23" s="10">
        <v>55910.609966999997</v>
      </c>
      <c r="J23" s="11"/>
      <c r="K23" s="12"/>
      <c r="L23" s="12"/>
      <c r="M23" s="12"/>
      <c r="N23" s="12"/>
      <c r="O23" s="45"/>
      <c r="P23" s="26"/>
      <c r="R23" s="7"/>
    </row>
    <row r="24" spans="1:20" x14ac:dyDescent="0.2">
      <c r="A24" s="87"/>
      <c r="B24" s="33" t="s">
        <v>37</v>
      </c>
      <c r="C24" s="14">
        <f>SUMIF(Assignments!$A$6:$A$155,"=1",Assignments!$R$6:$R$155)</f>
        <v>0</v>
      </c>
      <c r="D24" s="15">
        <f>SUMIF(Assignments!$A$6:$A$155,"=2",Assignments!$R$6:$R$155)</f>
        <v>0</v>
      </c>
      <c r="E24" s="15">
        <f>SUMIF(Assignments!$A$6:$A$155,"=3",Assignments!$R$6:$R$155)</f>
        <v>0</v>
      </c>
      <c r="F24" s="15">
        <f>SUMIF(Assignments!$A$6:$A$155,"=4",Assignments!$R$6:$R$155)</f>
        <v>0</v>
      </c>
      <c r="G24" s="73">
        <f>SUMIF(Assignments!$A$6:$A$155,"=5",Assignments!$R$6:$R$155)</f>
        <v>0</v>
      </c>
      <c r="H24" s="16">
        <f>I24-SUM(C24:G24)</f>
        <v>5502.0081829999981</v>
      </c>
      <c r="I24" s="16">
        <v>5502.0081829999981</v>
      </c>
      <c r="J24" s="17" t="e">
        <f>C24/C$23</f>
        <v>#DIV/0!</v>
      </c>
      <c r="K24" s="18" t="e">
        <f>D24/D$23</f>
        <v>#DIV/0!</v>
      </c>
      <c r="L24" s="18" t="e">
        <f>E24/E$23</f>
        <v>#DIV/0!</v>
      </c>
      <c r="M24" s="18" t="e">
        <f>F24/F$23</f>
        <v>#DIV/0!</v>
      </c>
      <c r="N24" s="18" t="e">
        <f>G24/G$23</f>
        <v>#DIV/0!</v>
      </c>
      <c r="O24" s="44">
        <f>IF(H24&gt;0,H24/H$8,"")</f>
        <v>4.6310471462119217E-2</v>
      </c>
      <c r="P24" s="19">
        <f>I24/I$23</f>
        <v>9.8407228721837173E-2</v>
      </c>
      <c r="R24" s="7"/>
    </row>
    <row r="25" spans="1:20" x14ac:dyDescent="0.2">
      <c r="A25" s="87"/>
      <c r="B25" s="33" t="s">
        <v>20</v>
      </c>
      <c r="C25" s="14">
        <f>SUMIF(Assignments!$A$6:$A$155,"=1",Assignments!$S$6:$S$155)</f>
        <v>0</v>
      </c>
      <c r="D25" s="15">
        <f>SUMIF(Assignments!$A$6:$A$155,"=2",Assignments!$S$6:$S$155)</f>
        <v>0</v>
      </c>
      <c r="E25" s="15">
        <f>SUMIF(Assignments!$A$6:$A$155,"=3",Assignments!$S$6:$S$155)</f>
        <v>0</v>
      </c>
      <c r="F25" s="15">
        <f>SUMIF(Assignments!$A$6:$A$155,"=4",Assignments!$S$6:$S$155)</f>
        <v>0</v>
      </c>
      <c r="G25" s="73">
        <f>SUMIF(Assignments!$A$6:$A$155,"=5",Assignments!$S$6:$S$155)</f>
        <v>0</v>
      </c>
      <c r="H25" s="16">
        <f>I25-SUM(C25:G25)</f>
        <v>2017.1379059999997</v>
      </c>
      <c r="I25" s="16">
        <v>2017.1379059999997</v>
      </c>
      <c r="J25" s="17" t="e">
        <f>C25/C$23</f>
        <v>#DIV/0!</v>
      </c>
      <c r="K25" s="18" t="e">
        <f>D25/D$23</f>
        <v>#DIV/0!</v>
      </c>
      <c r="L25" s="18" t="e">
        <f>E25/E$23</f>
        <v>#DIV/0!</v>
      </c>
      <c r="M25" s="18" t="e">
        <f>F25/F$23</f>
        <v>#DIV/0!</v>
      </c>
      <c r="N25" s="18" t="e">
        <f>G25/G$23</f>
        <v>#DIV/0!</v>
      </c>
      <c r="O25" s="44">
        <f>IF(H25&gt;0,H25/H$8,"")</f>
        <v>1.6978274899627124E-2</v>
      </c>
      <c r="P25" s="19">
        <f>I25/I$23</f>
        <v>3.6077909133714885E-2</v>
      </c>
      <c r="R25" s="7"/>
    </row>
    <row r="26" spans="1:20" ht="13.5" thickBot="1" x14ac:dyDescent="0.25">
      <c r="A26" s="88"/>
      <c r="B26" s="34" t="s">
        <v>52</v>
      </c>
      <c r="C26" s="20">
        <f>SUMIF(Assignments!$A$6:$A$155,"=1",Assignments!$T$6:$T$155)</f>
        <v>0</v>
      </c>
      <c r="D26" s="21">
        <f>SUMIF(Assignments!$A$6:$A$155,"=2",Assignments!$T$6:$T$155)</f>
        <v>0</v>
      </c>
      <c r="E26" s="21">
        <f>SUMIF(Assignments!$A$6:$A$155,"=3",Assignments!$T$6:$T$155)</f>
        <v>0</v>
      </c>
      <c r="F26" s="21">
        <f>SUMIF(Assignments!$A$6:$A$155,"=4",Assignments!$T$6:$T$155)</f>
        <v>0</v>
      </c>
      <c r="G26" s="74">
        <f>SUMIF(Assignments!$A$6:$A$155,"=5",Assignments!$T$6:$T$155)</f>
        <v>0</v>
      </c>
      <c r="H26" s="22">
        <f>I26-SUM(C26:G26)</f>
        <v>48391.463877999973</v>
      </c>
      <c r="I26" s="22">
        <v>48391.463877999973</v>
      </c>
      <c r="J26" s="23" t="e">
        <f>C26/C$23</f>
        <v>#DIV/0!</v>
      </c>
      <c r="K26" s="24" t="e">
        <f>D26/D$23</f>
        <v>#DIV/0!</v>
      </c>
      <c r="L26" s="24" t="e">
        <f>E26/E$23</f>
        <v>#DIV/0!</v>
      </c>
      <c r="M26" s="24" t="e">
        <f>F26/F$23</f>
        <v>#DIV/0!</v>
      </c>
      <c r="N26" s="24" t="e">
        <f>G26/G$23</f>
        <v>#DIV/0!</v>
      </c>
      <c r="O26" s="35">
        <f>IF(H26&gt;0,H26/H$8,"")</f>
        <v>0.40731155468953828</v>
      </c>
      <c r="P26" s="25">
        <f>I26/I$23</f>
        <v>0.86551486214444751</v>
      </c>
      <c r="R26" s="7"/>
    </row>
    <row r="27" spans="1:20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0" ht="15.75" x14ac:dyDescent="0.25">
      <c r="A28" s="1" t="s">
        <v>42</v>
      </c>
    </row>
    <row r="29" spans="1:20" x14ac:dyDescent="0.2">
      <c r="A29" s="85" t="s">
        <v>46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</row>
    <row r="31" spans="1:20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</row>
    <row r="32" spans="1:20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20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1:20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</sheetData>
  <sheetProtection sheet="1" selectLockedCells="1"/>
  <protectedRanges>
    <protectedRange sqref="A3:B3 C6:G6 J6:N6" name="Range1"/>
  </protectedRanges>
  <mergeCells count="7">
    <mergeCell ref="A3:F4"/>
    <mergeCell ref="A29:T34"/>
    <mergeCell ref="A19:A22"/>
    <mergeCell ref="A23:A26"/>
    <mergeCell ref="A14:A18"/>
    <mergeCell ref="A8:A13"/>
    <mergeCell ref="J6:P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2019-09-18T07:42:21Z</dcterms:modified>
</cp:coreProperties>
</file>