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ug\NDC Dropbox\NDC Dropbox\mapdata\Campbell\kit\"/>
    </mc:Choice>
  </mc:AlternateContent>
  <xr:revisionPtr revIDLastSave="0" documentId="13_ncr:1_{70E4BD93-414C-4461-9348-8D4431E998AF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Assignments" sheetId="1" r:id="rId2"/>
    <sheet name="4-district balance" sheetId="2" r:id="rId3"/>
  </sheets>
  <definedNames>
    <definedName name="Pop_Units">Assignments!$B$5:$H$5</definedName>
    <definedName name="_xlnm.Print_Area" localSheetId="1">Assignments!$B$4:$T$81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G26" i="2" l="1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25" i="2"/>
  <c r="G23" i="2"/>
  <c r="F8" i="2"/>
  <c r="E8" i="2"/>
  <c r="K7" i="2"/>
  <c r="L7" i="2"/>
  <c r="H2" i="1" l="1"/>
  <c r="K2" i="1"/>
  <c r="L22" i="2"/>
  <c r="K16" i="2"/>
  <c r="K18" i="2"/>
  <c r="K15" i="2"/>
  <c r="K22" i="2"/>
  <c r="K26" i="2"/>
  <c r="L18" i="2"/>
  <c r="L15" i="2"/>
  <c r="L26" i="2"/>
  <c r="K20" i="2"/>
  <c r="L17" i="2"/>
  <c r="K17" i="2"/>
  <c r="K21" i="2"/>
  <c r="K25" i="2"/>
  <c r="L21" i="2"/>
  <c r="L20" i="2"/>
  <c r="L24" i="2"/>
  <c r="L16" i="2"/>
  <c r="L25" i="2"/>
  <c r="K24" i="2"/>
  <c r="L13" i="2"/>
  <c r="K10" i="2"/>
  <c r="L10" i="2"/>
  <c r="L12" i="2"/>
  <c r="K12" i="2"/>
  <c r="K13" i="2"/>
  <c r="K11" i="2"/>
  <c r="L11" i="2"/>
  <c r="D8" i="2"/>
  <c r="C8" i="2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H8" i="2" s="1"/>
  <c r="G1" i="2" s="1"/>
  <c r="G8" i="2" l="1"/>
  <c r="E9" i="2"/>
  <c r="F9" i="2"/>
  <c r="J7" i="2"/>
  <c r="I7" i="2"/>
  <c r="L9" i="2" l="1"/>
  <c r="L2" i="1"/>
  <c r="K9" i="2"/>
  <c r="I2" i="1"/>
  <c r="N17" i="2"/>
  <c r="I17" i="2" l="1"/>
  <c r="J12" i="2"/>
  <c r="I12" i="2"/>
  <c r="J17" i="2"/>
  <c r="N22" i="2"/>
  <c r="N26" i="2"/>
  <c r="N25" i="2"/>
  <c r="N24" i="2"/>
  <c r="N18" i="2"/>
  <c r="N16" i="2"/>
  <c r="N15" i="2"/>
  <c r="N10" i="2" l="1"/>
  <c r="N12" i="2"/>
  <c r="J10" i="2"/>
  <c r="I10" i="2"/>
  <c r="N20" i="2"/>
  <c r="N21" i="2"/>
  <c r="J16" i="2"/>
  <c r="I20" i="2"/>
  <c r="J11" i="2"/>
  <c r="J20" i="2"/>
  <c r="I15" i="2"/>
  <c r="I13" i="2"/>
  <c r="I18" i="2"/>
  <c r="I11" i="2"/>
  <c r="I16" i="2"/>
  <c r="I25" i="2"/>
  <c r="I24" i="2"/>
  <c r="J18" i="2"/>
  <c r="I21" i="2"/>
  <c r="J22" i="2"/>
  <c r="B2" i="1"/>
  <c r="J13" i="2"/>
  <c r="I22" i="2"/>
  <c r="E2" i="1"/>
  <c r="J26" i="2"/>
  <c r="J21" i="2"/>
  <c r="N11" i="2"/>
  <c r="N13" i="2"/>
  <c r="J25" i="2"/>
  <c r="J24" i="2"/>
  <c r="I26" i="2"/>
  <c r="J15" i="2"/>
  <c r="M10" i="2" l="1"/>
  <c r="M12" i="2"/>
  <c r="M17" i="2"/>
  <c r="M18" i="2"/>
  <c r="M22" i="2"/>
  <c r="M13" i="2"/>
  <c r="M16" i="2"/>
  <c r="C9" i="2"/>
  <c r="D9" i="2"/>
  <c r="M21" i="2"/>
  <c r="M24" i="2"/>
  <c r="M15" i="2"/>
  <c r="M26" i="2"/>
  <c r="M20" i="2"/>
  <c r="M11" i="2"/>
  <c r="M25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<sst xmlns="http://schemas.openxmlformats.org/spreadsheetml/2006/main" count="82" uniqueCount="57">
  <si>
    <t>NH Wht</t>
  </si>
  <si>
    <t>Sums by District Assigned</t>
  </si>
  <si>
    <t>enter your name here</t>
  </si>
  <si>
    <t>Unassigned</t>
  </si>
  <si>
    <t>Total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</si>
  <si>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</si>
  <si>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</si>
  <si>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</si>
  <si>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</si>
  <si>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</si>
  <si>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</si>
  <si>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</si>
  <si>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</si>
  <si>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</si>
  <si>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</si>
  <si>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</si>
  <si>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</si>
  <si>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</si>
  <si>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</si>
  <si>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</si>
  <si>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</si>
  <si>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</si>
  <si>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</si>
  <si>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</si>
  <si>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</si>
  <si>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</si>
  <si>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</si>
  <si>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</si>
  <si>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</si>
  <si>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</si>
  <si>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</si>
  <si>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</si>
  <si>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</si>
  <si>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</si>
  <si>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</si>
  <si>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</si>
  <si>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</si>
  <si>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</si>
  <si>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</si>
  <si>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</si>
  <si>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</si>
  <si>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</si>
  <si>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</si>
  <si>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</si>
  <si>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</si>
  <si>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</si>
  <si>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</si>
  <si>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</si>
  <si>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2016 Registration</t>
  </si>
  <si>
    <t>Nov. 2016 Voters</t>
  </si>
  <si>
    <t>a given population unit. Then check the results of your assignments on the "5-district balance" worksheet tab, which</t>
  </si>
  <si>
    <t>City of Campbell 2018 Public Participation Kit</t>
  </si>
  <si>
    <t>When complete, please email this file to Campbell@NDCresearch.com</t>
  </si>
  <si>
    <t>other</t>
  </si>
  <si>
    <t>Other</t>
  </si>
  <si>
    <t>2) On the "Assignments" worksheet tab, enter the letter for the district (1, 2, 3, or 4) where you wish to assign</t>
  </si>
  <si>
    <t>District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</si>
</sst>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A8" sqref="A8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8" x14ac:dyDescent="0.25">
      <c r="A1" s="1" t="s">
        <v>5</v>
      </c>
    </row>
    <row r="3" spans="1:8" x14ac:dyDescent="0.25">
      <c r="A3" s="2" t="s">
        <v>6</v>
      </c>
    </row>
    <row r="5" spans="1:8" x14ac:dyDescent="0.25">
      <c r="A5" s="2" t="s">
        <v>7</v>
      </c>
    </row>
    <row r="6" spans="1:8" x14ac:dyDescent="0.25">
      <c r="A6" s="2" t="s">
        <v>8</v>
      </c>
    </row>
    <row r="7" spans="1:8" x14ac:dyDescent="0.25">
      <c r="A7" s="2" t="s">
        <v>55</v>
      </c>
    </row>
    <row r="8" spans="1:8" x14ac:dyDescent="0.25">
      <c r="B8" s="2" t="s">
        <v>50</v>
      </c>
    </row>
    <row r="9" spans="1:8" x14ac:dyDescent="0.25">
      <c r="B9" s="2" t="s">
        <v>9</v>
      </c>
    </row>
    <row r="11" spans="1:8" x14ac:dyDescent="0.25">
      <c r="A11" s="1" t="s">
        <v>10</v>
      </c>
      <c r="B11" s="2" t="s">
        <v>11</v>
      </c>
    </row>
    <row r="12" spans="1:8" x14ac:dyDescent="0.25">
      <c r="B12" s="2" t="s">
        <v>12</v>
      </c>
      <c r="G12" s="3" t="s">
        <v>13</v>
      </c>
      <c r="H12" s="2" t="s">
        <v>14</v>
      </c>
    </row>
    <row r="14" spans="1:8" x14ac:dyDescent="0.25">
      <c r="A14" s="1" t="s">
        <v>15</v>
      </c>
    </row>
    <row r="15" spans="1:8" x14ac:dyDescent="0.25">
      <c r="B15" s="2" t="s">
        <v>52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3"/>
  <sheetViews>
    <sheetView tabSelected="1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5546875" defaultRowHeight="12" x14ac:dyDescent="0.2"/>
  <cols>
    <col min="1" max="1" width="6.140625" style="36" bestFit="1" customWidth="1"/>
    <col min="2" max="2" width="4.85546875" style="36" bestFit="1" customWidth="1"/>
    <col min="3" max="5" width="6.28515625" style="36" customWidth="1"/>
    <col min="6" max="6" width="6.28515625" style="36" bestFit="1" customWidth="1"/>
    <col min="7" max="7" width="6.28515625" style="42" customWidth="1"/>
    <col min="8" max="10" width="6.28515625" style="36" customWidth="1"/>
    <col min="11" max="11" width="5.42578125" style="36" customWidth="1"/>
    <col min="12" max="12" width="6.28515625" style="42" customWidth="1"/>
    <col min="13" max="20" width="6.28515625" style="36" customWidth="1"/>
    <col min="21" max="21" width="6.85546875" style="5"/>
    <col min="22" max="22" width="3.42578125" style="5" bestFit="1" customWidth="1"/>
    <col min="23" max="24" width="6.5703125" style="5" customWidth="1"/>
    <col min="25" max="25" width="3.5703125" style="5" customWidth="1"/>
    <col min="26" max="27" width="6.5703125" style="5" customWidth="1"/>
    <col min="28" max="28" width="3.5703125" style="5" customWidth="1"/>
    <col min="29" max="30" width="6.5703125" style="5" customWidth="1"/>
    <col min="31" max="31" width="3.5703125" style="5" customWidth="1"/>
    <col min="32" max="33" width="6.5703125" style="5" customWidth="1"/>
    <col min="34" max="16384" width="6.85546875" style="5"/>
  </cols>
  <sheetData>
    <row r="1" spans="1:20" ht="12.6" customHeight="1" thickBot="1" x14ac:dyDescent="0.25">
      <c r="A1" s="82" t="s">
        <v>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5"/>
      <c r="N1" s="5"/>
      <c r="O1" s="5"/>
      <c r="P1" s="5"/>
      <c r="Q1" s="5"/>
      <c r="R1" s="5"/>
      <c r="S1" s="5"/>
      <c r="T1" s="5"/>
    </row>
    <row r="2" spans="1:20" ht="12.75" thickBot="1" x14ac:dyDescent="0.25">
      <c r="A2" s="39" t="s">
        <v>39</v>
      </c>
      <c r="B2" s="37">
        <f>'4-district balance'!$C$8</f>
        <v>0</v>
      </c>
      <c r="C2" s="37">
        <f>'4-district balance'!$C$9</f>
        <v>-10128.5</v>
      </c>
      <c r="D2" s="39" t="s">
        <v>38</v>
      </c>
      <c r="E2" s="37">
        <f>'4-district balance'!$D$8</f>
        <v>0</v>
      </c>
      <c r="F2" s="37">
        <f>'4-district balance'!$D$9</f>
        <v>-10128.5</v>
      </c>
      <c r="G2" s="39" t="s">
        <v>40</v>
      </c>
      <c r="H2" s="37">
        <f>'4-district balance'!$E$8</f>
        <v>0</v>
      </c>
      <c r="I2" s="37">
        <f>'4-district balance'!$E$9</f>
        <v>-10128.5</v>
      </c>
      <c r="J2" s="39" t="s">
        <v>41</v>
      </c>
      <c r="K2" s="37">
        <f>'4-district balance'!$F$8</f>
        <v>0</v>
      </c>
      <c r="L2" s="38">
        <f>'4-district balance'!$F$9</f>
        <v>-10128.5</v>
      </c>
      <c r="M2" s="5"/>
      <c r="N2" s="5"/>
      <c r="O2" s="5"/>
      <c r="P2" s="5"/>
      <c r="Q2" s="5"/>
      <c r="R2" s="5"/>
      <c r="S2" s="5"/>
      <c r="T2" s="5"/>
    </row>
    <row r="3" spans="1:20" x14ac:dyDescent="0.2">
      <c r="G3" s="36"/>
      <c r="L3" s="36"/>
    </row>
    <row r="4" spans="1:20" ht="13.5" customHeight="1" x14ac:dyDescent="0.2">
      <c r="A4" s="56"/>
      <c r="B4" s="67" t="s">
        <v>44</v>
      </c>
      <c r="C4" s="78" t="s">
        <v>17</v>
      </c>
      <c r="D4" s="79"/>
      <c r="E4" s="79"/>
      <c r="F4" s="79"/>
      <c r="G4" s="79"/>
      <c r="H4" s="80" t="s">
        <v>22</v>
      </c>
      <c r="I4" s="79"/>
      <c r="J4" s="79"/>
      <c r="K4" s="79"/>
      <c r="L4" s="79"/>
      <c r="M4" s="79" t="s">
        <v>48</v>
      </c>
      <c r="N4" s="79"/>
      <c r="O4" s="79"/>
      <c r="P4" s="79"/>
      <c r="Q4" s="80" t="s">
        <v>49</v>
      </c>
      <c r="R4" s="79"/>
      <c r="S4" s="79"/>
      <c r="T4" s="81"/>
    </row>
    <row r="5" spans="1:20" s="4" customFormat="1" ht="24" x14ac:dyDescent="0.2">
      <c r="A5" s="63" t="s">
        <v>56</v>
      </c>
      <c r="B5" s="64" t="s">
        <v>45</v>
      </c>
      <c r="C5" s="68" t="s">
        <v>16</v>
      </c>
      <c r="D5" s="69" t="s">
        <v>21</v>
      </c>
      <c r="E5" s="65" t="s">
        <v>0</v>
      </c>
      <c r="F5" s="65" t="s">
        <v>47</v>
      </c>
      <c r="G5" s="70" t="s">
        <v>19</v>
      </c>
      <c r="H5" s="71" t="s">
        <v>23</v>
      </c>
      <c r="I5" s="65" t="s">
        <v>24</v>
      </c>
      <c r="J5" s="65" t="s">
        <v>25</v>
      </c>
      <c r="K5" s="65" t="s">
        <v>47</v>
      </c>
      <c r="L5" s="70" t="s">
        <v>26</v>
      </c>
      <c r="M5" s="65" t="s">
        <v>23</v>
      </c>
      <c r="N5" s="65" t="s">
        <v>27</v>
      </c>
      <c r="O5" s="66" t="s">
        <v>28</v>
      </c>
      <c r="P5" s="66" t="s">
        <v>53</v>
      </c>
      <c r="Q5" s="63" t="s">
        <v>23</v>
      </c>
      <c r="R5" s="66" t="s">
        <v>27</v>
      </c>
      <c r="S5" s="66" t="s">
        <v>28</v>
      </c>
      <c r="T5" s="72" t="s">
        <v>53</v>
      </c>
    </row>
    <row r="6" spans="1:20" x14ac:dyDescent="0.2">
      <c r="A6" s="57"/>
      <c r="B6" s="40">
        <v>1</v>
      </c>
      <c r="C6" s="60">
        <v>754</v>
      </c>
      <c r="D6" s="40">
        <v>89</v>
      </c>
      <c r="E6" s="40">
        <v>560</v>
      </c>
      <c r="F6" s="40">
        <v>14</v>
      </c>
      <c r="G6" s="61">
        <v>84</v>
      </c>
      <c r="H6" s="60">
        <v>689.64991199999997</v>
      </c>
      <c r="I6" s="40">
        <v>71.976102999999995</v>
      </c>
      <c r="J6" s="40">
        <v>451.82046000000003</v>
      </c>
      <c r="K6" s="40">
        <v>4.8986489999999998</v>
      </c>
      <c r="L6" s="61">
        <v>160.95471000000001</v>
      </c>
      <c r="M6" s="40">
        <v>534.000001</v>
      </c>
      <c r="N6" s="40">
        <v>53.979149</v>
      </c>
      <c r="O6" s="41">
        <v>56.872197</v>
      </c>
      <c r="P6" s="41">
        <v>423.14865499999996</v>
      </c>
      <c r="Q6" s="62">
        <v>458.56950799999998</v>
      </c>
      <c r="R6" s="41">
        <v>49.314284999999998</v>
      </c>
      <c r="S6" s="41">
        <v>47.293722000000002</v>
      </c>
      <c r="T6" s="58">
        <v>361.961501</v>
      </c>
    </row>
    <row r="7" spans="1:20" x14ac:dyDescent="0.2">
      <c r="A7" s="59"/>
      <c r="B7" s="40">
        <v>2</v>
      </c>
      <c r="C7" s="60">
        <v>655</v>
      </c>
      <c r="D7" s="40">
        <v>324</v>
      </c>
      <c r="E7" s="40">
        <v>213</v>
      </c>
      <c r="F7" s="40">
        <v>57</v>
      </c>
      <c r="G7" s="61">
        <v>39</v>
      </c>
      <c r="H7" s="60">
        <v>407.987032</v>
      </c>
      <c r="I7" s="40">
        <v>159.350202</v>
      </c>
      <c r="J7" s="40">
        <v>193.145128</v>
      </c>
      <c r="K7" s="40">
        <v>2.1105260000000001</v>
      </c>
      <c r="L7" s="61">
        <v>47.131186</v>
      </c>
      <c r="M7" s="40">
        <v>317.99987800000002</v>
      </c>
      <c r="N7" s="40">
        <v>50.917467000000002</v>
      </c>
      <c r="O7" s="41">
        <v>23.250973999999999</v>
      </c>
      <c r="P7" s="41">
        <v>243.83143700000005</v>
      </c>
      <c r="Q7" s="62">
        <v>257.83295800000002</v>
      </c>
      <c r="R7" s="41">
        <v>34.809125000000002</v>
      </c>
      <c r="S7" s="41">
        <v>19.803045000000001</v>
      </c>
      <c r="T7" s="58">
        <v>203.22078800000003</v>
      </c>
    </row>
    <row r="8" spans="1:20" x14ac:dyDescent="0.2">
      <c r="A8" s="59"/>
      <c r="B8" s="40">
        <v>3</v>
      </c>
      <c r="C8" s="60">
        <v>650</v>
      </c>
      <c r="D8" s="40">
        <v>104</v>
      </c>
      <c r="E8" s="40">
        <v>370</v>
      </c>
      <c r="F8" s="40">
        <v>24</v>
      </c>
      <c r="G8" s="61">
        <v>139</v>
      </c>
      <c r="H8" s="60">
        <v>647.13368500000001</v>
      </c>
      <c r="I8" s="40">
        <v>98.590593999999996</v>
      </c>
      <c r="J8" s="40">
        <v>480.27831099999997</v>
      </c>
      <c r="K8" s="40">
        <v>3.7894739999999998</v>
      </c>
      <c r="L8" s="61">
        <v>48.618158999999999</v>
      </c>
      <c r="M8" s="40">
        <v>302.99995000000001</v>
      </c>
      <c r="N8" s="40">
        <v>30.644193999999999</v>
      </c>
      <c r="O8" s="41">
        <v>32.312871000000001</v>
      </c>
      <c r="P8" s="41">
        <v>240.04288500000004</v>
      </c>
      <c r="Q8" s="62">
        <v>260.14280300000001</v>
      </c>
      <c r="R8" s="41">
        <v>27.974416000000002</v>
      </c>
      <c r="S8" s="41">
        <v>26.866720000000001</v>
      </c>
      <c r="T8" s="58">
        <v>205.30166700000001</v>
      </c>
    </row>
    <row r="9" spans="1:20" x14ac:dyDescent="0.2">
      <c r="A9" s="59"/>
      <c r="B9" s="40">
        <v>4</v>
      </c>
      <c r="C9" s="60">
        <v>0</v>
      </c>
      <c r="D9" s="40">
        <v>0</v>
      </c>
      <c r="E9" s="40">
        <v>0</v>
      </c>
      <c r="F9" s="40">
        <v>0</v>
      </c>
      <c r="G9" s="61">
        <v>0</v>
      </c>
      <c r="H9" s="60">
        <v>0</v>
      </c>
      <c r="I9" s="40">
        <v>0</v>
      </c>
      <c r="J9" s="40">
        <v>0</v>
      </c>
      <c r="K9" s="40">
        <v>0</v>
      </c>
      <c r="L9" s="61">
        <v>0</v>
      </c>
      <c r="M9" s="40">
        <v>0</v>
      </c>
      <c r="N9" s="40">
        <v>0</v>
      </c>
      <c r="O9" s="41">
        <v>0</v>
      </c>
      <c r="P9" s="41">
        <v>0</v>
      </c>
      <c r="Q9" s="62">
        <v>0</v>
      </c>
      <c r="R9" s="41">
        <v>0</v>
      </c>
      <c r="S9" s="41">
        <v>0</v>
      </c>
      <c r="T9" s="58">
        <v>0</v>
      </c>
    </row>
    <row r="10" spans="1:20" x14ac:dyDescent="0.2">
      <c r="A10" s="57"/>
      <c r="B10" s="40">
        <v>5</v>
      </c>
      <c r="C10" s="60">
        <v>587</v>
      </c>
      <c r="D10" s="40">
        <v>127</v>
      </c>
      <c r="E10" s="40">
        <v>337</v>
      </c>
      <c r="F10" s="40">
        <v>24</v>
      </c>
      <c r="G10" s="61">
        <v>89</v>
      </c>
      <c r="H10" s="60">
        <v>441.77217300000001</v>
      </c>
      <c r="I10" s="40">
        <v>101.538461</v>
      </c>
      <c r="J10" s="40">
        <v>320.89136400000001</v>
      </c>
      <c r="K10" s="40">
        <v>0</v>
      </c>
      <c r="L10" s="61">
        <v>12.675675999999999</v>
      </c>
      <c r="M10" s="40">
        <v>351.99992300000002</v>
      </c>
      <c r="N10" s="40">
        <v>42.385711999999998</v>
      </c>
      <c r="O10" s="41">
        <v>24.385909999999999</v>
      </c>
      <c r="P10" s="41">
        <v>285.22830099999999</v>
      </c>
      <c r="Q10" s="62">
        <v>307.60663699999998</v>
      </c>
      <c r="R10" s="41">
        <v>36.505623</v>
      </c>
      <c r="S10" s="41">
        <v>20.873422999999999</v>
      </c>
      <c r="T10" s="58">
        <v>250.22759099999996</v>
      </c>
    </row>
    <row r="11" spans="1:20" x14ac:dyDescent="0.2">
      <c r="A11" s="59"/>
      <c r="B11" s="40">
        <v>6</v>
      </c>
      <c r="C11" s="60">
        <v>129</v>
      </c>
      <c r="D11" s="40">
        <v>25</v>
      </c>
      <c r="E11" s="40">
        <v>86</v>
      </c>
      <c r="F11" s="40">
        <v>3</v>
      </c>
      <c r="G11" s="61">
        <v>9</v>
      </c>
      <c r="H11" s="60">
        <v>102.227829</v>
      </c>
      <c r="I11" s="40">
        <v>18.461538999999998</v>
      </c>
      <c r="J11" s="40">
        <v>79.108635000000007</v>
      </c>
      <c r="K11" s="40">
        <v>0</v>
      </c>
      <c r="L11" s="61">
        <v>1.3243240000000001</v>
      </c>
      <c r="M11" s="40">
        <v>86.999996999999993</v>
      </c>
      <c r="N11" s="40">
        <v>10.033645</v>
      </c>
      <c r="O11" s="41">
        <v>6.0743239999999998</v>
      </c>
      <c r="P11" s="41">
        <v>70.892027999999996</v>
      </c>
      <c r="Q11" s="62">
        <v>76.614863</v>
      </c>
      <c r="R11" s="41">
        <v>8.9430309999999995</v>
      </c>
      <c r="S11" s="41">
        <v>5.1925670000000004</v>
      </c>
      <c r="T11" s="58">
        <v>62.479264999999998</v>
      </c>
    </row>
    <row r="12" spans="1:20" x14ac:dyDescent="0.2">
      <c r="A12" s="59"/>
      <c r="B12" s="40">
        <v>7</v>
      </c>
      <c r="C12" s="60">
        <v>390</v>
      </c>
      <c r="D12" s="40">
        <v>45</v>
      </c>
      <c r="E12" s="40">
        <v>298</v>
      </c>
      <c r="F12" s="40">
        <v>5</v>
      </c>
      <c r="G12" s="61">
        <v>40</v>
      </c>
      <c r="H12" s="60">
        <v>258.029922</v>
      </c>
      <c r="I12" s="40">
        <v>21.828299000000001</v>
      </c>
      <c r="J12" s="40">
        <v>189.97399200000001</v>
      </c>
      <c r="K12" s="40">
        <v>0</v>
      </c>
      <c r="L12" s="61">
        <v>46.227626999999998</v>
      </c>
      <c r="M12" s="40">
        <v>281.00000799999998</v>
      </c>
      <c r="N12" s="40">
        <v>32.407521000000003</v>
      </c>
      <c r="O12" s="41">
        <v>19.61937</v>
      </c>
      <c r="P12" s="41">
        <v>228.97311699999997</v>
      </c>
      <c r="Q12" s="62">
        <v>247.45721399999999</v>
      </c>
      <c r="R12" s="41">
        <v>28.884964</v>
      </c>
      <c r="S12" s="41">
        <v>16.771397</v>
      </c>
      <c r="T12" s="58">
        <v>201.80085299999999</v>
      </c>
    </row>
    <row r="13" spans="1:20" x14ac:dyDescent="0.2">
      <c r="A13" s="59"/>
      <c r="B13" s="40">
        <v>8</v>
      </c>
      <c r="C13" s="60">
        <v>207</v>
      </c>
      <c r="D13" s="40">
        <v>43</v>
      </c>
      <c r="E13" s="40">
        <v>139</v>
      </c>
      <c r="F13" s="40">
        <v>1</v>
      </c>
      <c r="G13" s="61">
        <v>20</v>
      </c>
      <c r="H13" s="60">
        <v>127.889405</v>
      </c>
      <c r="I13" s="40">
        <v>17.460318000000001</v>
      </c>
      <c r="J13" s="40">
        <v>84.157894999999996</v>
      </c>
      <c r="K13" s="40">
        <v>0</v>
      </c>
      <c r="L13" s="61">
        <v>26.271186</v>
      </c>
      <c r="M13" s="40">
        <v>130.99999800000001</v>
      </c>
      <c r="N13" s="40">
        <v>15.108131999999999</v>
      </c>
      <c r="O13" s="41">
        <v>9.1463959999999993</v>
      </c>
      <c r="P13" s="41">
        <v>106.74547000000001</v>
      </c>
      <c r="Q13" s="62">
        <v>115.362611</v>
      </c>
      <c r="R13" s="41">
        <v>13.465944</v>
      </c>
      <c r="S13" s="41">
        <v>7.8186939999999998</v>
      </c>
      <c r="T13" s="58">
        <v>94.077973000000014</v>
      </c>
    </row>
    <row r="14" spans="1:20" x14ac:dyDescent="0.2">
      <c r="A14" s="57"/>
      <c r="B14" s="40">
        <v>9</v>
      </c>
      <c r="C14" s="60">
        <v>282</v>
      </c>
      <c r="D14" s="40">
        <v>24</v>
      </c>
      <c r="E14" s="40">
        <v>214</v>
      </c>
      <c r="F14" s="40">
        <v>0</v>
      </c>
      <c r="G14" s="61">
        <v>36</v>
      </c>
      <c r="H14" s="60">
        <v>202.608351</v>
      </c>
      <c r="I14" s="40">
        <v>15.079366</v>
      </c>
      <c r="J14" s="40">
        <v>121.10525699999999</v>
      </c>
      <c r="K14" s="40">
        <v>0</v>
      </c>
      <c r="L14" s="61">
        <v>60.423729000000002</v>
      </c>
      <c r="M14" s="40">
        <v>218.999988</v>
      </c>
      <c r="N14" s="40">
        <v>35.101134999999999</v>
      </c>
      <c r="O14" s="41">
        <v>14.241904999999999</v>
      </c>
      <c r="P14" s="41">
        <v>169.656948</v>
      </c>
      <c r="Q14" s="62">
        <v>179.79407399999999</v>
      </c>
      <c r="R14" s="41">
        <v>24.284593999999998</v>
      </c>
      <c r="S14" s="41">
        <v>12.325245000000001</v>
      </c>
      <c r="T14" s="58">
        <v>143.184235</v>
      </c>
    </row>
    <row r="15" spans="1:20" x14ac:dyDescent="0.2">
      <c r="A15" s="59"/>
      <c r="B15" s="40">
        <v>10</v>
      </c>
      <c r="C15" s="60">
        <v>428</v>
      </c>
      <c r="D15" s="40">
        <v>41</v>
      </c>
      <c r="E15" s="40">
        <v>361</v>
      </c>
      <c r="F15" s="40">
        <v>0</v>
      </c>
      <c r="G15" s="61">
        <v>20</v>
      </c>
      <c r="H15" s="60">
        <v>341.09922899999998</v>
      </c>
      <c r="I15" s="40">
        <v>20.588235999999998</v>
      </c>
      <c r="J15" s="40">
        <v>281.977665</v>
      </c>
      <c r="K15" s="40">
        <v>0</v>
      </c>
      <c r="L15" s="61">
        <v>10.199999999999999</v>
      </c>
      <c r="M15" s="40">
        <v>321.00000799999998</v>
      </c>
      <c r="N15" s="40">
        <v>34.676574000000002</v>
      </c>
      <c r="O15" s="41">
        <v>23.570899000000001</v>
      </c>
      <c r="P15" s="41">
        <v>262.75253499999997</v>
      </c>
      <c r="Q15" s="62">
        <v>269.77696100000003</v>
      </c>
      <c r="R15" s="41">
        <v>26.674045</v>
      </c>
      <c r="S15" s="41">
        <v>19.12304</v>
      </c>
      <c r="T15" s="58">
        <v>223.97987600000002</v>
      </c>
    </row>
    <row r="16" spans="1:20" x14ac:dyDescent="0.2">
      <c r="A16" s="59"/>
      <c r="B16" s="40">
        <v>11</v>
      </c>
      <c r="C16" s="60">
        <v>324</v>
      </c>
      <c r="D16" s="40">
        <v>42</v>
      </c>
      <c r="E16" s="40">
        <v>237</v>
      </c>
      <c r="F16" s="40">
        <v>9</v>
      </c>
      <c r="G16" s="61">
        <v>36</v>
      </c>
      <c r="H16" s="60">
        <v>247.16283999999999</v>
      </c>
      <c r="I16" s="40">
        <v>26.352941999999999</v>
      </c>
      <c r="J16" s="40">
        <v>209.40989300000001</v>
      </c>
      <c r="K16" s="40">
        <v>0</v>
      </c>
      <c r="L16" s="61">
        <v>11.4</v>
      </c>
      <c r="M16" s="40">
        <v>205.99989600000001</v>
      </c>
      <c r="N16" s="40">
        <v>20.644382</v>
      </c>
      <c r="O16" s="41">
        <v>15.27272</v>
      </c>
      <c r="P16" s="41">
        <v>170.08279400000001</v>
      </c>
      <c r="Q16" s="62">
        <v>174.36354800000001</v>
      </c>
      <c r="R16" s="41">
        <v>16.394068000000001</v>
      </c>
      <c r="S16" s="41">
        <v>12.363630000000001</v>
      </c>
      <c r="T16" s="58">
        <v>145.60585</v>
      </c>
    </row>
    <row r="17" spans="1:20" x14ac:dyDescent="0.2">
      <c r="A17" s="59"/>
      <c r="B17" s="40">
        <v>12</v>
      </c>
      <c r="C17" s="60">
        <v>205</v>
      </c>
      <c r="D17" s="40">
        <v>32</v>
      </c>
      <c r="E17" s="40">
        <v>145</v>
      </c>
      <c r="F17" s="40">
        <v>1</v>
      </c>
      <c r="G17" s="61">
        <v>25</v>
      </c>
      <c r="H17" s="60">
        <v>151.448486</v>
      </c>
      <c r="I17" s="40">
        <v>14</v>
      </c>
      <c r="J17" s="40">
        <v>118.181816</v>
      </c>
      <c r="K17" s="40">
        <v>0</v>
      </c>
      <c r="L17" s="61">
        <v>12.6</v>
      </c>
      <c r="M17" s="40">
        <v>136.99999199999999</v>
      </c>
      <c r="N17" s="40">
        <v>13.729521999999999</v>
      </c>
      <c r="O17" s="41">
        <v>10.157104</v>
      </c>
      <c r="P17" s="41">
        <v>113.11336599999998</v>
      </c>
      <c r="Q17" s="62">
        <v>115.96027599999999</v>
      </c>
      <c r="R17" s="41">
        <v>10.902856</v>
      </c>
      <c r="S17" s="41">
        <v>8.2224179999999993</v>
      </c>
      <c r="T17" s="58">
        <v>96.835001999999989</v>
      </c>
    </row>
    <row r="18" spans="1:20" x14ac:dyDescent="0.2">
      <c r="A18" s="57"/>
      <c r="B18" s="40">
        <v>13</v>
      </c>
      <c r="C18" s="60">
        <v>283</v>
      </c>
      <c r="D18" s="40">
        <v>28</v>
      </c>
      <c r="E18" s="40">
        <v>206</v>
      </c>
      <c r="F18" s="40">
        <v>4</v>
      </c>
      <c r="G18" s="61">
        <v>34</v>
      </c>
      <c r="H18" s="60">
        <v>219.50225399999999</v>
      </c>
      <c r="I18" s="40">
        <v>17.460318000000001</v>
      </c>
      <c r="J18" s="40">
        <v>119.736847</v>
      </c>
      <c r="K18" s="40">
        <v>10</v>
      </c>
      <c r="L18" s="61">
        <v>68.305083999999994</v>
      </c>
      <c r="M18" s="40">
        <v>206.00000399999999</v>
      </c>
      <c r="N18" s="40">
        <v>36.925817000000002</v>
      </c>
      <c r="O18" s="41">
        <v>12.980164</v>
      </c>
      <c r="P18" s="41">
        <v>156.09402299999999</v>
      </c>
      <c r="Q18" s="62">
        <v>163.93465900000001</v>
      </c>
      <c r="R18" s="41">
        <v>23.546897000000001</v>
      </c>
      <c r="S18" s="41">
        <v>11.297549999999999</v>
      </c>
      <c r="T18" s="58">
        <v>129.09021200000001</v>
      </c>
    </row>
    <row r="19" spans="1:20" x14ac:dyDescent="0.2">
      <c r="A19" s="59"/>
      <c r="B19" s="40">
        <v>14</v>
      </c>
      <c r="C19" s="60">
        <v>40</v>
      </c>
      <c r="D19" s="40">
        <v>4</v>
      </c>
      <c r="E19" s="40">
        <v>27</v>
      </c>
      <c r="F19" s="40">
        <v>0</v>
      </c>
      <c r="G19" s="61">
        <v>9</v>
      </c>
      <c r="H19" s="60">
        <v>36.627429999999997</v>
      </c>
      <c r="I19" s="40">
        <v>1.683168</v>
      </c>
      <c r="J19" s="40">
        <v>22.700444999999998</v>
      </c>
      <c r="K19" s="40">
        <v>0</v>
      </c>
      <c r="L19" s="61">
        <v>12.243816000000001</v>
      </c>
      <c r="M19" s="40">
        <v>135.99999500000001</v>
      </c>
      <c r="N19" s="40">
        <v>24.378208000000001</v>
      </c>
      <c r="O19" s="41">
        <v>8.5694280000000003</v>
      </c>
      <c r="P19" s="41">
        <v>103.05235900000001</v>
      </c>
      <c r="Q19" s="62">
        <v>108.228701</v>
      </c>
      <c r="R19" s="41">
        <v>15.545524</v>
      </c>
      <c r="S19" s="41">
        <v>7.4585759999999999</v>
      </c>
      <c r="T19" s="58">
        <v>85.224601000000007</v>
      </c>
    </row>
    <row r="20" spans="1:20" x14ac:dyDescent="0.2">
      <c r="A20" s="59"/>
      <c r="B20" s="40">
        <v>15</v>
      </c>
      <c r="C20" s="60">
        <v>220</v>
      </c>
      <c r="D20" s="40">
        <v>109</v>
      </c>
      <c r="E20" s="40">
        <v>76</v>
      </c>
      <c r="F20" s="40">
        <v>9</v>
      </c>
      <c r="G20" s="61">
        <v>15</v>
      </c>
      <c r="H20" s="60">
        <v>134.35837000000001</v>
      </c>
      <c r="I20" s="40">
        <v>34.504950999999998</v>
      </c>
      <c r="J20" s="40">
        <v>63.056792999999999</v>
      </c>
      <c r="K20" s="40">
        <v>19.111111000000001</v>
      </c>
      <c r="L20" s="61">
        <v>17.685513</v>
      </c>
      <c r="M20" s="40">
        <v>79.999999000000003</v>
      </c>
      <c r="N20" s="40">
        <v>14.340121999999999</v>
      </c>
      <c r="O20" s="41">
        <v>5.0408400000000002</v>
      </c>
      <c r="P20" s="41">
        <v>60.619037000000006</v>
      </c>
      <c r="Q20" s="62">
        <v>63.663943000000003</v>
      </c>
      <c r="R20" s="41">
        <v>9.1444259999999993</v>
      </c>
      <c r="S20" s="41">
        <v>4.3873980000000001</v>
      </c>
      <c r="T20" s="58">
        <v>50.13211900000001</v>
      </c>
    </row>
    <row r="21" spans="1:20" x14ac:dyDescent="0.2">
      <c r="A21" s="59"/>
      <c r="B21" s="40">
        <v>16</v>
      </c>
      <c r="C21" s="60">
        <v>579</v>
      </c>
      <c r="D21" s="40">
        <v>212</v>
      </c>
      <c r="E21" s="40">
        <v>276</v>
      </c>
      <c r="F21" s="40">
        <v>15</v>
      </c>
      <c r="G21" s="61">
        <v>53</v>
      </c>
      <c r="H21" s="60">
        <v>344.98403300000001</v>
      </c>
      <c r="I21" s="40">
        <v>59.752478000000004</v>
      </c>
      <c r="J21" s="40">
        <v>207.02220299999999</v>
      </c>
      <c r="K21" s="40">
        <v>19.111111999999999</v>
      </c>
      <c r="L21" s="61">
        <v>59.098233999999998</v>
      </c>
      <c r="M21" s="40">
        <v>303.999977</v>
      </c>
      <c r="N21" s="40">
        <v>30.465508</v>
      </c>
      <c r="O21" s="41">
        <v>22.538392000000002</v>
      </c>
      <c r="P21" s="41">
        <v>250.99607700000001</v>
      </c>
      <c r="Q21" s="62">
        <v>257.31330800000001</v>
      </c>
      <c r="R21" s="41">
        <v>24.193197999999999</v>
      </c>
      <c r="S21" s="41">
        <v>18.245365</v>
      </c>
      <c r="T21" s="58">
        <v>214.87474500000002</v>
      </c>
    </row>
    <row r="22" spans="1:20" x14ac:dyDescent="0.2">
      <c r="A22" s="57"/>
      <c r="B22" s="40">
        <v>17</v>
      </c>
      <c r="C22" s="60">
        <v>511</v>
      </c>
      <c r="D22" s="40">
        <v>84</v>
      </c>
      <c r="E22" s="40">
        <v>305</v>
      </c>
      <c r="F22" s="40">
        <v>18</v>
      </c>
      <c r="G22" s="61">
        <v>97</v>
      </c>
      <c r="H22" s="60">
        <v>390.273054</v>
      </c>
      <c r="I22" s="40">
        <v>26.089109000000001</v>
      </c>
      <c r="J22" s="40">
        <v>225.32293899999999</v>
      </c>
      <c r="K22" s="40">
        <v>28.666668000000001</v>
      </c>
      <c r="L22" s="61">
        <v>110.194344</v>
      </c>
      <c r="M22" s="40">
        <v>213.00000800000001</v>
      </c>
      <c r="N22" s="40">
        <v>22.137710999999999</v>
      </c>
      <c r="O22" s="41">
        <v>15.899305999999999</v>
      </c>
      <c r="P22" s="41">
        <v>174.96299100000002</v>
      </c>
      <c r="Q22" s="62">
        <v>179.22229999999999</v>
      </c>
      <c r="R22" s="41">
        <v>17.345172999999999</v>
      </c>
      <c r="S22" s="41">
        <v>12.769634</v>
      </c>
      <c r="T22" s="58">
        <v>149.10749300000001</v>
      </c>
    </row>
    <row r="23" spans="1:20" x14ac:dyDescent="0.2">
      <c r="A23" s="59"/>
      <c r="B23" s="40">
        <v>18</v>
      </c>
      <c r="C23" s="60">
        <v>854</v>
      </c>
      <c r="D23" s="40">
        <v>189</v>
      </c>
      <c r="E23" s="40">
        <v>523</v>
      </c>
      <c r="F23" s="40">
        <v>27</v>
      </c>
      <c r="G23" s="61">
        <v>84</v>
      </c>
      <c r="H23" s="60">
        <v>730.00001099999997</v>
      </c>
      <c r="I23" s="40">
        <v>45.000000999999997</v>
      </c>
      <c r="J23" s="40">
        <v>630.000001</v>
      </c>
      <c r="K23" s="40">
        <v>0</v>
      </c>
      <c r="L23" s="61">
        <v>55.000002000000002</v>
      </c>
      <c r="M23" s="40">
        <v>493.99990000000003</v>
      </c>
      <c r="N23" s="40">
        <v>71.821423999999993</v>
      </c>
      <c r="O23" s="41">
        <v>24.486225999999998</v>
      </c>
      <c r="P23" s="41">
        <v>397.69225000000006</v>
      </c>
      <c r="Q23" s="62">
        <v>400.71903800000001</v>
      </c>
      <c r="R23" s="41">
        <v>54.082397999999998</v>
      </c>
      <c r="S23" s="41">
        <v>18.656172000000002</v>
      </c>
      <c r="T23" s="58">
        <v>327.98046799999997</v>
      </c>
    </row>
    <row r="24" spans="1:20" x14ac:dyDescent="0.2">
      <c r="A24" s="59"/>
      <c r="B24" s="40">
        <v>19</v>
      </c>
      <c r="C24" s="60">
        <v>1632</v>
      </c>
      <c r="D24" s="40">
        <v>262</v>
      </c>
      <c r="E24" s="40">
        <v>1009</v>
      </c>
      <c r="F24" s="40">
        <v>54</v>
      </c>
      <c r="G24" s="61">
        <v>270</v>
      </c>
      <c r="H24" s="60">
        <v>1228.9308269999999</v>
      </c>
      <c r="I24" s="40">
        <v>159.683548</v>
      </c>
      <c r="J24" s="40">
        <v>817.04891199999997</v>
      </c>
      <c r="K24" s="40">
        <v>137.142853</v>
      </c>
      <c r="L24" s="61">
        <v>115.055521</v>
      </c>
      <c r="M24" s="40">
        <v>825.99988399999995</v>
      </c>
      <c r="N24" s="40">
        <v>118.60267</v>
      </c>
      <c r="O24" s="41">
        <v>40.564053999999999</v>
      </c>
      <c r="P24" s="41">
        <v>666.83315999999991</v>
      </c>
      <c r="Q24" s="62">
        <v>669.106718</v>
      </c>
      <c r="R24" s="41">
        <v>89.413740000000004</v>
      </c>
      <c r="S24" s="41">
        <v>30.978058000000001</v>
      </c>
      <c r="T24" s="58">
        <v>548.71492000000001</v>
      </c>
    </row>
    <row r="25" spans="1:20" x14ac:dyDescent="0.2">
      <c r="A25" s="59"/>
      <c r="B25" s="40">
        <v>20</v>
      </c>
      <c r="C25" s="60">
        <v>469</v>
      </c>
      <c r="D25" s="40">
        <v>60</v>
      </c>
      <c r="E25" s="40">
        <v>328</v>
      </c>
      <c r="F25" s="40">
        <v>19</v>
      </c>
      <c r="G25" s="61">
        <v>54</v>
      </c>
      <c r="H25" s="60">
        <v>347.12462299999999</v>
      </c>
      <c r="I25" s="40">
        <v>43.448276999999997</v>
      </c>
      <c r="J25" s="40">
        <v>273.56733200000002</v>
      </c>
      <c r="K25" s="40">
        <v>15.789472999999999</v>
      </c>
      <c r="L25" s="61">
        <v>14.319527000000001</v>
      </c>
      <c r="M25" s="40">
        <v>265.00001200000003</v>
      </c>
      <c r="N25" s="40">
        <v>24.140112999999999</v>
      </c>
      <c r="O25" s="41">
        <v>25.155484000000001</v>
      </c>
      <c r="P25" s="41">
        <v>215.70441500000004</v>
      </c>
      <c r="Q25" s="62">
        <v>220.76105699999999</v>
      </c>
      <c r="R25" s="41">
        <v>18.346485999999999</v>
      </c>
      <c r="S25" s="41">
        <v>20.384616000000001</v>
      </c>
      <c r="T25" s="58">
        <v>182.029955</v>
      </c>
    </row>
    <row r="26" spans="1:20" x14ac:dyDescent="0.2">
      <c r="A26" s="57"/>
      <c r="B26" s="40">
        <v>21</v>
      </c>
      <c r="C26" s="60">
        <v>1324</v>
      </c>
      <c r="D26" s="40">
        <v>152</v>
      </c>
      <c r="E26" s="40">
        <v>843</v>
      </c>
      <c r="F26" s="40">
        <v>31</v>
      </c>
      <c r="G26" s="61">
        <v>286</v>
      </c>
      <c r="H26" s="60">
        <v>908.59707000000003</v>
      </c>
      <c r="I26" s="40">
        <v>102.284479</v>
      </c>
      <c r="J26" s="40">
        <v>698.79656999999997</v>
      </c>
      <c r="K26" s="40">
        <v>32.894736000000002</v>
      </c>
      <c r="L26" s="61">
        <v>70.621303999999995</v>
      </c>
      <c r="M26" s="40">
        <v>813.99989700000003</v>
      </c>
      <c r="N26" s="40">
        <v>88.413240000000002</v>
      </c>
      <c r="O26" s="41">
        <v>88.231854999999996</v>
      </c>
      <c r="P26" s="41">
        <v>637.35480200000006</v>
      </c>
      <c r="Q26" s="62">
        <v>673.88233000000002</v>
      </c>
      <c r="R26" s="41">
        <v>68.790906000000007</v>
      </c>
      <c r="S26" s="41">
        <v>71.274597</v>
      </c>
      <c r="T26" s="58">
        <v>533.81682699999999</v>
      </c>
    </row>
    <row r="27" spans="1:20" x14ac:dyDescent="0.2">
      <c r="A27" s="59"/>
      <c r="B27" s="40">
        <v>22</v>
      </c>
      <c r="C27" s="60">
        <v>484</v>
      </c>
      <c r="D27" s="40">
        <v>90</v>
      </c>
      <c r="E27" s="40">
        <v>312</v>
      </c>
      <c r="F27" s="40">
        <v>1</v>
      </c>
      <c r="G27" s="61">
        <v>63</v>
      </c>
      <c r="H27" s="60">
        <v>300.33997799999997</v>
      </c>
      <c r="I27" s="40">
        <v>53.405175</v>
      </c>
      <c r="J27" s="40">
        <v>233.252149</v>
      </c>
      <c r="K27" s="40">
        <v>1.3157890000000001</v>
      </c>
      <c r="L27" s="61">
        <v>12.366864</v>
      </c>
      <c r="M27" s="40">
        <v>300.99991999999997</v>
      </c>
      <c r="N27" s="40">
        <v>34.816965000000003</v>
      </c>
      <c r="O27" s="41">
        <v>32.622337999999999</v>
      </c>
      <c r="P27" s="41">
        <v>233.56061699999998</v>
      </c>
      <c r="Q27" s="62">
        <v>250.21669299999999</v>
      </c>
      <c r="R27" s="41">
        <v>27.703821000000001</v>
      </c>
      <c r="S27" s="41">
        <v>26.905021000000001</v>
      </c>
      <c r="T27" s="58">
        <v>195.60785099999998</v>
      </c>
    </row>
    <row r="28" spans="1:20" x14ac:dyDescent="0.2">
      <c r="A28" s="59"/>
      <c r="B28" s="40">
        <v>23</v>
      </c>
      <c r="C28" s="60">
        <v>214</v>
      </c>
      <c r="D28" s="40">
        <v>17</v>
      </c>
      <c r="E28" s="40">
        <v>137</v>
      </c>
      <c r="F28" s="40">
        <v>0</v>
      </c>
      <c r="G28" s="61">
        <v>53</v>
      </c>
      <c r="H28" s="60">
        <v>118.98501400000001</v>
      </c>
      <c r="I28" s="40">
        <v>9.0517240000000001</v>
      </c>
      <c r="J28" s="40">
        <v>98.868200000000002</v>
      </c>
      <c r="K28" s="40">
        <v>0</v>
      </c>
      <c r="L28" s="61">
        <v>11.065089</v>
      </c>
      <c r="M28" s="40">
        <v>233.99996100000001</v>
      </c>
      <c r="N28" s="40">
        <v>20.096900999999999</v>
      </c>
      <c r="O28" s="41">
        <v>30.572063</v>
      </c>
      <c r="P28" s="41">
        <v>183.33099700000002</v>
      </c>
      <c r="Q28" s="62">
        <v>196.42901800000001</v>
      </c>
      <c r="R28" s="41">
        <v>17.355623000000001</v>
      </c>
      <c r="S28" s="41">
        <v>27.368711000000001</v>
      </c>
      <c r="T28" s="58">
        <v>151.70468400000001</v>
      </c>
    </row>
    <row r="29" spans="1:20" x14ac:dyDescent="0.2">
      <c r="A29" s="59"/>
      <c r="B29" s="40">
        <v>24</v>
      </c>
      <c r="C29" s="60">
        <v>9</v>
      </c>
      <c r="D29" s="40">
        <v>1</v>
      </c>
      <c r="E29" s="40">
        <v>5</v>
      </c>
      <c r="F29" s="40">
        <v>0</v>
      </c>
      <c r="G29" s="61">
        <v>3</v>
      </c>
      <c r="H29" s="60">
        <v>6.4554669999999996</v>
      </c>
      <c r="I29" s="40">
        <v>0.961538</v>
      </c>
      <c r="J29" s="40">
        <v>4.5589690000000003</v>
      </c>
      <c r="K29" s="40">
        <v>0</v>
      </c>
      <c r="L29" s="61">
        <v>0.93495899999999998</v>
      </c>
      <c r="M29" s="40">
        <v>5.9999929999999999</v>
      </c>
      <c r="N29" s="40">
        <v>0.69733500000000004</v>
      </c>
      <c r="O29" s="41">
        <v>0.25287300000000001</v>
      </c>
      <c r="P29" s="41">
        <v>5.049785</v>
      </c>
      <c r="Q29" s="62">
        <v>4.7586149999999998</v>
      </c>
      <c r="R29" s="41">
        <v>0.53739599999999998</v>
      </c>
      <c r="S29" s="41">
        <v>0.20114899999999999</v>
      </c>
      <c r="T29" s="58">
        <v>4.0200699999999996</v>
      </c>
    </row>
    <row r="30" spans="1:20" x14ac:dyDescent="0.2">
      <c r="A30" s="57"/>
      <c r="B30" s="40">
        <v>25</v>
      </c>
      <c r="C30" s="60">
        <v>994</v>
      </c>
      <c r="D30" s="40">
        <v>167</v>
      </c>
      <c r="E30" s="40">
        <v>665</v>
      </c>
      <c r="F30" s="40">
        <v>36</v>
      </c>
      <c r="G30" s="61">
        <v>106</v>
      </c>
      <c r="H30" s="60">
        <v>765.80846199999996</v>
      </c>
      <c r="I30" s="40">
        <v>100.961539</v>
      </c>
      <c r="J30" s="40">
        <v>547.98809800000004</v>
      </c>
      <c r="K30" s="40">
        <v>29.634146999999999</v>
      </c>
      <c r="L30" s="61">
        <v>80.406503000000001</v>
      </c>
      <c r="M30" s="40">
        <v>532.99991599999998</v>
      </c>
      <c r="N30" s="40">
        <v>61.888747000000002</v>
      </c>
      <c r="O30" s="41">
        <v>22.436295999999999</v>
      </c>
      <c r="P30" s="41">
        <v>448.67487299999993</v>
      </c>
      <c r="Q30" s="62">
        <v>421.967106</v>
      </c>
      <c r="R30" s="41">
        <v>47.688954000000003</v>
      </c>
      <c r="S30" s="41">
        <v>17.843727000000001</v>
      </c>
      <c r="T30" s="58">
        <v>356.43442499999998</v>
      </c>
    </row>
    <row r="31" spans="1:20" x14ac:dyDescent="0.2">
      <c r="A31" s="57"/>
      <c r="B31" s="40">
        <v>26</v>
      </c>
      <c r="C31" s="60">
        <v>0</v>
      </c>
      <c r="D31" s="40">
        <v>0</v>
      </c>
      <c r="E31" s="40">
        <v>0</v>
      </c>
      <c r="F31" s="40">
        <v>0</v>
      </c>
      <c r="G31" s="61">
        <v>0</v>
      </c>
      <c r="H31" s="60">
        <v>0</v>
      </c>
      <c r="I31" s="40">
        <v>0</v>
      </c>
      <c r="J31" s="40">
        <v>0</v>
      </c>
      <c r="K31" s="40">
        <v>0</v>
      </c>
      <c r="L31" s="61">
        <v>0</v>
      </c>
      <c r="M31" s="40">
        <v>0</v>
      </c>
      <c r="N31" s="40">
        <v>0</v>
      </c>
      <c r="O31" s="41">
        <v>0</v>
      </c>
      <c r="P31" s="41">
        <v>0</v>
      </c>
      <c r="Q31" s="62">
        <v>0</v>
      </c>
      <c r="R31" s="41">
        <v>0</v>
      </c>
      <c r="S31" s="41">
        <v>0</v>
      </c>
      <c r="T31" s="58">
        <v>0</v>
      </c>
    </row>
    <row r="32" spans="1:20" x14ac:dyDescent="0.2">
      <c r="A32" s="57"/>
      <c r="B32" s="40">
        <v>27</v>
      </c>
      <c r="C32" s="60">
        <v>341</v>
      </c>
      <c r="D32" s="40">
        <v>42</v>
      </c>
      <c r="E32" s="40">
        <v>251</v>
      </c>
      <c r="F32" s="40">
        <v>4</v>
      </c>
      <c r="G32" s="61">
        <v>39</v>
      </c>
      <c r="H32" s="60">
        <v>220.39883399999999</v>
      </c>
      <c r="I32" s="40">
        <v>27.987804000000001</v>
      </c>
      <c r="J32" s="40">
        <v>176.588244</v>
      </c>
      <c r="K32" s="40">
        <v>0</v>
      </c>
      <c r="L32" s="61">
        <v>15.822785</v>
      </c>
      <c r="M32" s="40">
        <v>253.99999</v>
      </c>
      <c r="N32" s="40">
        <v>31.373843999999998</v>
      </c>
      <c r="O32" s="41">
        <v>16.669823000000001</v>
      </c>
      <c r="P32" s="41">
        <v>205.956323</v>
      </c>
      <c r="Q32" s="62">
        <v>213.61433600000001</v>
      </c>
      <c r="R32" s="41">
        <v>26.591246000000002</v>
      </c>
      <c r="S32" s="41">
        <v>13.232746000000001</v>
      </c>
      <c r="T32" s="58">
        <v>173.790344</v>
      </c>
    </row>
    <row r="33" spans="1:20" x14ac:dyDescent="0.2">
      <c r="A33" s="57"/>
      <c r="B33" s="40">
        <v>28</v>
      </c>
      <c r="C33" s="60">
        <v>249</v>
      </c>
      <c r="D33" s="40">
        <v>32</v>
      </c>
      <c r="E33" s="40">
        <v>162</v>
      </c>
      <c r="F33" s="40">
        <v>6</v>
      </c>
      <c r="G33" s="61">
        <v>46</v>
      </c>
      <c r="H33" s="60">
        <v>215.44632999999999</v>
      </c>
      <c r="I33" s="40">
        <v>34.171598000000003</v>
      </c>
      <c r="J33" s="40">
        <v>132.632913</v>
      </c>
      <c r="K33" s="40">
        <v>7.6470589999999996</v>
      </c>
      <c r="L33" s="61">
        <v>30.994765000000001</v>
      </c>
      <c r="M33" s="40">
        <v>150.00000299999999</v>
      </c>
      <c r="N33" s="40">
        <v>18.527861999999999</v>
      </c>
      <c r="O33" s="41">
        <v>9.8443850000000008</v>
      </c>
      <c r="P33" s="41">
        <v>121.62775599999999</v>
      </c>
      <c r="Q33" s="62">
        <v>126.150205</v>
      </c>
      <c r="R33" s="41">
        <v>15.703492000000001</v>
      </c>
      <c r="S33" s="41">
        <v>7.8146139999999997</v>
      </c>
      <c r="T33" s="58">
        <v>102.632099</v>
      </c>
    </row>
    <row r="34" spans="1:20" x14ac:dyDescent="0.2">
      <c r="A34" s="57"/>
      <c r="B34" s="40">
        <v>29</v>
      </c>
      <c r="C34" s="60">
        <v>1111</v>
      </c>
      <c r="D34" s="40">
        <v>176</v>
      </c>
      <c r="E34" s="40">
        <v>675</v>
      </c>
      <c r="F34" s="40">
        <v>36</v>
      </c>
      <c r="G34" s="61">
        <v>208</v>
      </c>
      <c r="H34" s="60">
        <v>1063.783752</v>
      </c>
      <c r="I34" s="40">
        <v>202.80642599999999</v>
      </c>
      <c r="J34" s="40">
        <v>639.60539200000005</v>
      </c>
      <c r="K34" s="40">
        <v>49.705883999999998</v>
      </c>
      <c r="L34" s="61">
        <v>151.66607200000001</v>
      </c>
      <c r="M34" s="40">
        <v>671.99993099999995</v>
      </c>
      <c r="N34" s="40">
        <v>82.216583999999997</v>
      </c>
      <c r="O34" s="41">
        <v>53.713408000000001</v>
      </c>
      <c r="P34" s="41">
        <v>536.06993899999998</v>
      </c>
      <c r="Q34" s="62">
        <v>560.67204800000002</v>
      </c>
      <c r="R34" s="41">
        <v>68.095134999999999</v>
      </c>
      <c r="S34" s="41">
        <v>42.828308</v>
      </c>
      <c r="T34" s="58">
        <v>449.748605</v>
      </c>
    </row>
    <row r="35" spans="1:20" x14ac:dyDescent="0.2">
      <c r="A35" s="57"/>
      <c r="B35" s="40">
        <v>30</v>
      </c>
      <c r="C35" s="60">
        <v>275</v>
      </c>
      <c r="D35" s="40">
        <v>43</v>
      </c>
      <c r="E35" s="40">
        <v>191</v>
      </c>
      <c r="F35" s="40">
        <v>6</v>
      </c>
      <c r="G35" s="61">
        <v>34</v>
      </c>
      <c r="H35" s="60">
        <v>243.321946</v>
      </c>
      <c r="I35" s="40">
        <v>46.454034</v>
      </c>
      <c r="J35" s="40">
        <v>163.68801400000001</v>
      </c>
      <c r="K35" s="40">
        <v>7.6470589999999996</v>
      </c>
      <c r="L35" s="61">
        <v>20.532838999999999</v>
      </c>
      <c r="M35" s="40">
        <v>205.00000399999999</v>
      </c>
      <c r="N35" s="40">
        <v>25.321411000000001</v>
      </c>
      <c r="O35" s="41">
        <v>13.453992</v>
      </c>
      <c r="P35" s="41">
        <v>166.22460099999998</v>
      </c>
      <c r="Q35" s="62">
        <v>172.405281</v>
      </c>
      <c r="R35" s="41">
        <v>21.46144</v>
      </c>
      <c r="S35" s="41">
        <v>10.679973</v>
      </c>
      <c r="T35" s="58">
        <v>140.263868</v>
      </c>
    </row>
    <row r="36" spans="1:20" x14ac:dyDescent="0.2">
      <c r="A36" s="57"/>
      <c r="B36" s="40">
        <v>31</v>
      </c>
      <c r="C36" s="60">
        <v>480</v>
      </c>
      <c r="D36" s="40">
        <v>62</v>
      </c>
      <c r="E36" s="40">
        <v>334</v>
      </c>
      <c r="F36" s="40">
        <v>7</v>
      </c>
      <c r="G36" s="61">
        <v>68</v>
      </c>
      <c r="H36" s="60">
        <v>342.10494999999997</v>
      </c>
      <c r="I36" s="40">
        <v>52.865853999999999</v>
      </c>
      <c r="J36" s="40">
        <v>242.97692599999999</v>
      </c>
      <c r="K36" s="40">
        <v>0</v>
      </c>
      <c r="L36" s="61">
        <v>36.262177000000001</v>
      </c>
      <c r="M36" s="40">
        <v>286.00000599999998</v>
      </c>
      <c r="N36" s="40">
        <v>35.326456</v>
      </c>
      <c r="O36" s="41">
        <v>18.769960000000001</v>
      </c>
      <c r="P36" s="41">
        <v>231.90358999999998</v>
      </c>
      <c r="Q36" s="62">
        <v>240.52639199999999</v>
      </c>
      <c r="R36" s="41">
        <v>29.941326</v>
      </c>
      <c r="S36" s="41">
        <v>14.899865</v>
      </c>
      <c r="T36" s="58">
        <v>195.68520099999998</v>
      </c>
    </row>
    <row r="37" spans="1:20" x14ac:dyDescent="0.2">
      <c r="A37" s="57"/>
      <c r="B37" s="40">
        <v>32</v>
      </c>
      <c r="C37" s="60">
        <v>89</v>
      </c>
      <c r="D37" s="40">
        <v>16</v>
      </c>
      <c r="E37" s="40">
        <v>64</v>
      </c>
      <c r="F37" s="40">
        <v>4</v>
      </c>
      <c r="G37" s="61">
        <v>4</v>
      </c>
      <c r="H37" s="60">
        <v>78.392329000000004</v>
      </c>
      <c r="I37" s="40">
        <v>14.423076999999999</v>
      </c>
      <c r="J37" s="40">
        <v>57.443013000000001</v>
      </c>
      <c r="K37" s="40">
        <v>3.2926829999999998</v>
      </c>
      <c r="L37" s="61">
        <v>1.8699190000000001</v>
      </c>
      <c r="M37" s="40">
        <v>68.999995999999996</v>
      </c>
      <c r="N37" s="40">
        <v>8.0193589999999997</v>
      </c>
      <c r="O37" s="41">
        <v>2.9080460000000001</v>
      </c>
      <c r="P37" s="41">
        <v>58.072590999999996</v>
      </c>
      <c r="Q37" s="62">
        <v>54.724134999999997</v>
      </c>
      <c r="R37" s="41">
        <v>6.1800569999999997</v>
      </c>
      <c r="S37" s="41">
        <v>2.313218</v>
      </c>
      <c r="T37" s="58">
        <v>46.23086</v>
      </c>
    </row>
    <row r="38" spans="1:20" x14ac:dyDescent="0.2">
      <c r="A38" s="57"/>
      <c r="B38" s="40">
        <v>33</v>
      </c>
      <c r="C38" s="60">
        <v>162</v>
      </c>
      <c r="D38" s="40">
        <v>34</v>
      </c>
      <c r="E38" s="40">
        <v>113</v>
      </c>
      <c r="F38" s="40">
        <v>2</v>
      </c>
      <c r="G38" s="61">
        <v>10</v>
      </c>
      <c r="H38" s="60">
        <v>128.022007</v>
      </c>
      <c r="I38" s="40">
        <v>23.076924000000002</v>
      </c>
      <c r="J38" s="40">
        <v>91.179383000000001</v>
      </c>
      <c r="K38" s="40">
        <v>2.195122</v>
      </c>
      <c r="L38" s="61">
        <v>7.4796740000000002</v>
      </c>
      <c r="M38" s="40">
        <v>124.000004</v>
      </c>
      <c r="N38" s="40">
        <v>14.411604000000001</v>
      </c>
      <c r="O38" s="41">
        <v>5.2260540000000004</v>
      </c>
      <c r="P38" s="41">
        <v>104.362346</v>
      </c>
      <c r="Q38" s="62">
        <v>98.344830999999999</v>
      </c>
      <c r="R38" s="41">
        <v>11.10619</v>
      </c>
      <c r="S38" s="41">
        <v>4.1570879999999999</v>
      </c>
      <c r="T38" s="58">
        <v>83.081553</v>
      </c>
    </row>
    <row r="39" spans="1:20" x14ac:dyDescent="0.2">
      <c r="A39" s="57"/>
      <c r="B39" s="40">
        <v>34</v>
      </c>
      <c r="C39" s="60">
        <v>372</v>
      </c>
      <c r="D39" s="40">
        <v>52</v>
      </c>
      <c r="E39" s="40">
        <v>273</v>
      </c>
      <c r="F39" s="40">
        <v>10</v>
      </c>
      <c r="G39" s="61">
        <v>32</v>
      </c>
      <c r="H39" s="60">
        <v>288.53999800000003</v>
      </c>
      <c r="I39" s="40">
        <v>35.576925000000003</v>
      </c>
      <c r="J39" s="40">
        <v>217.91872699999999</v>
      </c>
      <c r="K39" s="40">
        <v>9.8780479999999997</v>
      </c>
      <c r="L39" s="61">
        <v>22.439022999999999</v>
      </c>
      <c r="M39" s="40">
        <v>256.99999800000001</v>
      </c>
      <c r="N39" s="40">
        <v>29.869209999999999</v>
      </c>
      <c r="O39" s="41">
        <v>10.831417999999999</v>
      </c>
      <c r="P39" s="41">
        <v>216.29937000000001</v>
      </c>
      <c r="Q39" s="62">
        <v>203.827584</v>
      </c>
      <c r="R39" s="41">
        <v>23.018474000000001</v>
      </c>
      <c r="S39" s="41">
        <v>8.6158999999999999</v>
      </c>
      <c r="T39" s="58">
        <v>172.19320999999999</v>
      </c>
    </row>
    <row r="40" spans="1:20" x14ac:dyDescent="0.2">
      <c r="A40" s="57"/>
      <c r="B40" s="40">
        <v>35</v>
      </c>
      <c r="C40" s="60">
        <v>3</v>
      </c>
      <c r="D40" s="40">
        <v>0</v>
      </c>
      <c r="E40" s="40">
        <v>1</v>
      </c>
      <c r="F40" s="40">
        <v>0</v>
      </c>
      <c r="G40" s="61">
        <v>2</v>
      </c>
      <c r="H40" s="60">
        <v>2.7817120000000002</v>
      </c>
      <c r="I40" s="40">
        <v>0</v>
      </c>
      <c r="J40" s="40">
        <v>0.91179399999999999</v>
      </c>
      <c r="K40" s="40">
        <v>0</v>
      </c>
      <c r="L40" s="61">
        <v>1.8699190000000001</v>
      </c>
      <c r="M40" s="40">
        <v>6.9999989999999999</v>
      </c>
      <c r="N40" s="40">
        <v>0.813558</v>
      </c>
      <c r="O40" s="41">
        <v>0.29501899999999998</v>
      </c>
      <c r="P40" s="41">
        <v>5.8914220000000004</v>
      </c>
      <c r="Q40" s="62">
        <v>5.551723</v>
      </c>
      <c r="R40" s="41">
        <v>0.62696200000000002</v>
      </c>
      <c r="S40" s="41">
        <v>0.23467399999999999</v>
      </c>
      <c r="T40" s="58">
        <v>4.6900870000000001</v>
      </c>
    </row>
    <row r="41" spans="1:20" x14ac:dyDescent="0.2">
      <c r="A41" s="57"/>
      <c r="B41" s="40">
        <v>36</v>
      </c>
      <c r="C41" s="60">
        <v>2218</v>
      </c>
      <c r="D41" s="40">
        <v>747</v>
      </c>
      <c r="E41" s="40">
        <v>946</v>
      </c>
      <c r="F41" s="40">
        <v>165</v>
      </c>
      <c r="G41" s="61">
        <v>274</v>
      </c>
      <c r="H41" s="60">
        <v>1630.00001</v>
      </c>
      <c r="I41" s="40">
        <v>350.00000799999998</v>
      </c>
      <c r="J41" s="40">
        <v>964.99998900000003</v>
      </c>
      <c r="K41" s="40">
        <v>55</v>
      </c>
      <c r="L41" s="61">
        <v>244.99999099999999</v>
      </c>
      <c r="M41" s="40">
        <v>851.99985700000002</v>
      </c>
      <c r="N41" s="40">
        <v>165.34849199999999</v>
      </c>
      <c r="O41" s="41">
        <v>109.31318899999999</v>
      </c>
      <c r="P41" s="41">
        <v>577.33817600000009</v>
      </c>
      <c r="Q41" s="62">
        <v>652.02102300000001</v>
      </c>
      <c r="R41" s="41">
        <v>123.83242</v>
      </c>
      <c r="S41" s="41">
        <v>79.734325999999996</v>
      </c>
      <c r="T41" s="58">
        <v>448.45427700000005</v>
      </c>
    </row>
    <row r="42" spans="1:20" x14ac:dyDescent="0.2">
      <c r="A42" s="57"/>
      <c r="B42" s="40">
        <v>37</v>
      </c>
      <c r="C42" s="60">
        <v>237</v>
      </c>
      <c r="D42" s="40">
        <v>30</v>
      </c>
      <c r="E42" s="40">
        <v>166</v>
      </c>
      <c r="F42" s="40">
        <v>0</v>
      </c>
      <c r="G42" s="61">
        <v>39</v>
      </c>
      <c r="H42" s="60">
        <v>206.21953500000001</v>
      </c>
      <c r="I42" s="40">
        <v>17.409326</v>
      </c>
      <c r="J42" s="40">
        <v>164.12270699999999</v>
      </c>
      <c r="K42" s="40">
        <v>0</v>
      </c>
      <c r="L42" s="61">
        <v>19.687501000000001</v>
      </c>
      <c r="M42" s="40">
        <v>157.99999600000001</v>
      </c>
      <c r="N42" s="40">
        <v>30.663222000000001</v>
      </c>
      <c r="O42" s="41">
        <v>20.271698000000001</v>
      </c>
      <c r="P42" s="41">
        <v>107.065076</v>
      </c>
      <c r="Q42" s="62">
        <v>120.914714</v>
      </c>
      <c r="R42" s="41">
        <v>22.964231000000002</v>
      </c>
      <c r="S42" s="41">
        <v>14.786415</v>
      </c>
      <c r="T42" s="58">
        <v>83.164068</v>
      </c>
    </row>
    <row r="43" spans="1:20" x14ac:dyDescent="0.2">
      <c r="A43" s="57"/>
      <c r="B43" s="40">
        <v>38</v>
      </c>
      <c r="C43" s="60">
        <v>689</v>
      </c>
      <c r="D43" s="40">
        <v>99</v>
      </c>
      <c r="E43" s="40">
        <v>344</v>
      </c>
      <c r="F43" s="40">
        <v>26</v>
      </c>
      <c r="G43" s="61">
        <v>215</v>
      </c>
      <c r="H43" s="60">
        <v>566.17418999999995</v>
      </c>
      <c r="I43" s="40">
        <v>61.347152999999999</v>
      </c>
      <c r="J43" s="40">
        <v>356.18117999999998</v>
      </c>
      <c r="K43" s="40">
        <v>0</v>
      </c>
      <c r="L43" s="61">
        <v>143.64583999999999</v>
      </c>
      <c r="M43" s="40">
        <v>472.999819</v>
      </c>
      <c r="N43" s="40">
        <v>77.654971000000003</v>
      </c>
      <c r="O43" s="41">
        <v>55.580492999999997</v>
      </c>
      <c r="P43" s="41">
        <v>339.76435500000002</v>
      </c>
      <c r="Q43" s="62">
        <v>371.85229900000002</v>
      </c>
      <c r="R43" s="41">
        <v>59.432223</v>
      </c>
      <c r="S43" s="41">
        <v>41.848188</v>
      </c>
      <c r="T43" s="58">
        <v>270.571888</v>
      </c>
    </row>
    <row r="44" spans="1:20" x14ac:dyDescent="0.2">
      <c r="A44" s="57"/>
      <c r="B44" s="40">
        <v>39</v>
      </c>
      <c r="C44" s="60">
        <v>417</v>
      </c>
      <c r="D44" s="40">
        <v>66</v>
      </c>
      <c r="E44" s="40">
        <v>264</v>
      </c>
      <c r="F44" s="40">
        <v>25</v>
      </c>
      <c r="G44" s="61">
        <v>50</v>
      </c>
      <c r="H44" s="60">
        <v>348.99102599999998</v>
      </c>
      <c r="I44" s="40">
        <v>36.476685000000003</v>
      </c>
      <c r="J44" s="40">
        <v>274.70183600000001</v>
      </c>
      <c r="K44" s="40">
        <v>0</v>
      </c>
      <c r="L44" s="61">
        <v>32.8125</v>
      </c>
      <c r="M44" s="40">
        <v>239.99987300000001</v>
      </c>
      <c r="N44" s="40">
        <v>25.097642</v>
      </c>
      <c r="O44" s="41">
        <v>23.036066999999999</v>
      </c>
      <c r="P44" s="41">
        <v>191.866164</v>
      </c>
      <c r="Q44" s="62">
        <v>198.66565399999999</v>
      </c>
      <c r="R44" s="41">
        <v>20.732835000000001</v>
      </c>
      <c r="S44" s="41">
        <v>18.788281000000001</v>
      </c>
      <c r="T44" s="58">
        <v>159.14453799999998</v>
      </c>
    </row>
    <row r="45" spans="1:20" x14ac:dyDescent="0.2">
      <c r="A45" s="57"/>
      <c r="B45" s="40">
        <v>40</v>
      </c>
      <c r="C45" s="60">
        <v>432</v>
      </c>
      <c r="D45" s="40">
        <v>78</v>
      </c>
      <c r="E45" s="40">
        <v>231</v>
      </c>
      <c r="F45" s="40">
        <v>21</v>
      </c>
      <c r="G45" s="61">
        <v>89</v>
      </c>
      <c r="H45" s="60">
        <v>318.61527999999998</v>
      </c>
      <c r="I45" s="40">
        <v>44.766841999999997</v>
      </c>
      <c r="J45" s="40">
        <v>219.994269</v>
      </c>
      <c r="K45" s="40">
        <v>0</v>
      </c>
      <c r="L45" s="61">
        <v>48.854165999999999</v>
      </c>
      <c r="M45" s="40">
        <v>361.99979400000001</v>
      </c>
      <c r="N45" s="40">
        <v>37.855607999999997</v>
      </c>
      <c r="O45" s="41">
        <v>34.746065999999999</v>
      </c>
      <c r="P45" s="41">
        <v>289.39812000000001</v>
      </c>
      <c r="Q45" s="62">
        <v>299.65401600000001</v>
      </c>
      <c r="R45" s="41">
        <v>31.272023999999998</v>
      </c>
      <c r="S45" s="41">
        <v>28.338989999999999</v>
      </c>
      <c r="T45" s="58">
        <v>240.04300200000003</v>
      </c>
    </row>
    <row r="46" spans="1:20" x14ac:dyDescent="0.2">
      <c r="A46" s="57"/>
      <c r="B46" s="40">
        <v>41</v>
      </c>
      <c r="C46" s="60">
        <v>195</v>
      </c>
      <c r="D46" s="40">
        <v>72</v>
      </c>
      <c r="E46" s="40">
        <v>104</v>
      </c>
      <c r="F46" s="40">
        <v>2</v>
      </c>
      <c r="G46" s="61">
        <v>13</v>
      </c>
      <c r="H46" s="60">
        <v>118.582767</v>
      </c>
      <c r="I46" s="40">
        <v>20.142856999999999</v>
      </c>
      <c r="J46" s="40">
        <v>87.371796000000003</v>
      </c>
      <c r="K46" s="40">
        <v>0</v>
      </c>
      <c r="L46" s="61">
        <v>11.068111999999999</v>
      </c>
      <c r="M46" s="40">
        <v>120.99999099999999</v>
      </c>
      <c r="N46" s="40">
        <v>14.116457</v>
      </c>
      <c r="O46" s="41">
        <v>18.053128000000001</v>
      </c>
      <c r="P46" s="41">
        <v>88.830405999999996</v>
      </c>
      <c r="Q46" s="62">
        <v>97.046571999999998</v>
      </c>
      <c r="R46" s="41">
        <v>10.29325</v>
      </c>
      <c r="S46" s="41">
        <v>14.530567</v>
      </c>
      <c r="T46" s="58">
        <v>72.222754999999992</v>
      </c>
    </row>
    <row r="47" spans="1:20" x14ac:dyDescent="0.2">
      <c r="A47" s="57"/>
      <c r="B47" s="40">
        <v>42</v>
      </c>
      <c r="C47" s="60">
        <v>609</v>
      </c>
      <c r="D47" s="40">
        <v>67</v>
      </c>
      <c r="E47" s="40">
        <v>409</v>
      </c>
      <c r="F47" s="40">
        <v>3</v>
      </c>
      <c r="G47" s="61">
        <v>129</v>
      </c>
      <c r="H47" s="60">
        <v>457.34274299999998</v>
      </c>
      <c r="I47" s="40">
        <v>19.285715</v>
      </c>
      <c r="J47" s="40">
        <v>336.43163299999998</v>
      </c>
      <c r="K47" s="40">
        <v>0</v>
      </c>
      <c r="L47" s="61">
        <v>101.62538600000001</v>
      </c>
      <c r="M47" s="40">
        <v>403.99992700000001</v>
      </c>
      <c r="N47" s="40">
        <v>47.132629000000001</v>
      </c>
      <c r="O47" s="41">
        <v>60.276553999999997</v>
      </c>
      <c r="P47" s="41">
        <v>296.59074400000003</v>
      </c>
      <c r="Q47" s="62">
        <v>324.02323100000001</v>
      </c>
      <c r="R47" s="41">
        <v>34.367542</v>
      </c>
      <c r="S47" s="41">
        <v>48.515275000000003</v>
      </c>
      <c r="T47" s="58">
        <v>241.14041399999999</v>
      </c>
    </row>
    <row r="48" spans="1:20" x14ac:dyDescent="0.2">
      <c r="A48" s="57"/>
      <c r="B48" s="40">
        <v>43</v>
      </c>
      <c r="C48" s="60">
        <v>414</v>
      </c>
      <c r="D48" s="40">
        <v>38</v>
      </c>
      <c r="E48" s="40">
        <v>225</v>
      </c>
      <c r="F48" s="40">
        <v>5</v>
      </c>
      <c r="G48" s="61">
        <v>137</v>
      </c>
      <c r="H48" s="60">
        <v>297.122162</v>
      </c>
      <c r="I48" s="40">
        <v>10.714286</v>
      </c>
      <c r="J48" s="40">
        <v>186.79487700000001</v>
      </c>
      <c r="K48" s="40">
        <v>0</v>
      </c>
      <c r="L48" s="61">
        <v>99.613001999999994</v>
      </c>
      <c r="M48" s="40">
        <v>215.00001599999999</v>
      </c>
      <c r="N48" s="40">
        <v>25.082965000000002</v>
      </c>
      <c r="O48" s="41">
        <v>32.077877000000001</v>
      </c>
      <c r="P48" s="41">
        <v>157.83917399999999</v>
      </c>
      <c r="Q48" s="62">
        <v>172.43815000000001</v>
      </c>
      <c r="R48" s="41">
        <v>18.289662</v>
      </c>
      <c r="S48" s="41">
        <v>25.818778999999999</v>
      </c>
      <c r="T48" s="58">
        <v>128.32970900000001</v>
      </c>
    </row>
    <row r="49" spans="1:20" x14ac:dyDescent="0.2">
      <c r="A49" s="57"/>
      <c r="B49" s="40">
        <v>44</v>
      </c>
      <c r="C49" s="60">
        <v>656</v>
      </c>
      <c r="D49" s="40">
        <v>278</v>
      </c>
      <c r="E49" s="40">
        <v>247</v>
      </c>
      <c r="F49" s="40">
        <v>14</v>
      </c>
      <c r="G49" s="61">
        <v>91</v>
      </c>
      <c r="H49" s="60">
        <v>361.89655299999998</v>
      </c>
      <c r="I49" s="40">
        <v>80.571431000000004</v>
      </c>
      <c r="J49" s="40">
        <v>213.91026199999999</v>
      </c>
      <c r="K49" s="40">
        <v>0</v>
      </c>
      <c r="L49" s="61">
        <v>67.414861999999999</v>
      </c>
      <c r="M49" s="40">
        <v>302.99990700000001</v>
      </c>
      <c r="N49" s="40">
        <v>35.349466999999997</v>
      </c>
      <c r="O49" s="41">
        <v>45.207410000000003</v>
      </c>
      <c r="P49" s="41">
        <v>222.44302999999999</v>
      </c>
      <c r="Q49" s="62">
        <v>243.017393</v>
      </c>
      <c r="R49" s="41">
        <v>25.775652999999998</v>
      </c>
      <c r="S49" s="41">
        <v>36.386451999999998</v>
      </c>
      <c r="T49" s="58">
        <v>180.855288</v>
      </c>
    </row>
    <row r="50" spans="1:20" x14ac:dyDescent="0.2">
      <c r="A50" s="57"/>
      <c r="B50" s="40">
        <v>45</v>
      </c>
      <c r="C50" s="60">
        <v>513</v>
      </c>
      <c r="D50" s="40">
        <v>132</v>
      </c>
      <c r="E50" s="40">
        <v>235</v>
      </c>
      <c r="F50" s="40">
        <v>29</v>
      </c>
      <c r="G50" s="61">
        <v>110</v>
      </c>
      <c r="H50" s="60">
        <v>321.576369</v>
      </c>
      <c r="I50" s="40">
        <v>35.421759999999999</v>
      </c>
      <c r="J50" s="40">
        <v>172.521559</v>
      </c>
      <c r="K50" s="40">
        <v>19.616228</v>
      </c>
      <c r="L50" s="61">
        <v>94.016818000000001</v>
      </c>
      <c r="M50" s="40">
        <v>264.99998699999998</v>
      </c>
      <c r="N50" s="40">
        <v>35.323735999999997</v>
      </c>
      <c r="O50" s="41">
        <v>39.770181000000001</v>
      </c>
      <c r="P50" s="41">
        <v>189.90606999999997</v>
      </c>
      <c r="Q50" s="62">
        <v>211.991141</v>
      </c>
      <c r="R50" s="41">
        <v>25.926846999999999</v>
      </c>
      <c r="S50" s="41">
        <v>31.743932000000001</v>
      </c>
      <c r="T50" s="58">
        <v>154.32036199999999</v>
      </c>
    </row>
    <row r="51" spans="1:20" x14ac:dyDescent="0.2">
      <c r="A51" s="57"/>
      <c r="B51" s="40">
        <v>46</v>
      </c>
      <c r="C51" s="60">
        <v>662</v>
      </c>
      <c r="D51" s="40">
        <v>208</v>
      </c>
      <c r="E51" s="40">
        <v>304</v>
      </c>
      <c r="F51" s="40">
        <v>30</v>
      </c>
      <c r="G51" s="61">
        <v>102</v>
      </c>
      <c r="H51" s="60">
        <v>386.40087</v>
      </c>
      <c r="I51" s="40">
        <v>59.237282999999998</v>
      </c>
      <c r="J51" s="40">
        <v>235.11652100000001</v>
      </c>
      <c r="K51" s="40">
        <v>33.600574000000002</v>
      </c>
      <c r="L51" s="61">
        <v>55.446482000000003</v>
      </c>
      <c r="M51" s="40">
        <v>391.99993499999999</v>
      </c>
      <c r="N51" s="40">
        <v>80.287661</v>
      </c>
      <c r="O51" s="41">
        <v>60.307682</v>
      </c>
      <c r="P51" s="41">
        <v>251.40459199999998</v>
      </c>
      <c r="Q51" s="62">
        <v>310.09558299999998</v>
      </c>
      <c r="R51" s="41">
        <v>59.875543999999998</v>
      </c>
      <c r="S51" s="41">
        <v>46.453215</v>
      </c>
      <c r="T51" s="58">
        <v>203.76682399999999</v>
      </c>
    </row>
    <row r="52" spans="1:20" x14ac:dyDescent="0.2">
      <c r="A52" s="57"/>
      <c r="B52" s="40">
        <v>47</v>
      </c>
      <c r="C52" s="60">
        <v>403</v>
      </c>
      <c r="D52" s="40">
        <v>80</v>
      </c>
      <c r="E52" s="40">
        <v>207</v>
      </c>
      <c r="F52" s="40">
        <v>13</v>
      </c>
      <c r="G52" s="61">
        <v>94</v>
      </c>
      <c r="H52" s="60">
        <v>281.20486899999997</v>
      </c>
      <c r="I52" s="40">
        <v>51.282052</v>
      </c>
      <c r="J52" s="40">
        <v>146.035719</v>
      </c>
      <c r="K52" s="40">
        <v>0</v>
      </c>
      <c r="L52" s="61">
        <v>55.887096</v>
      </c>
      <c r="M52" s="40">
        <v>231.999999</v>
      </c>
      <c r="N52" s="40">
        <v>47.517195000000001</v>
      </c>
      <c r="O52" s="41">
        <v>35.692307999999997</v>
      </c>
      <c r="P52" s="41">
        <v>148.79049599999999</v>
      </c>
      <c r="Q52" s="62">
        <v>183.52598699999999</v>
      </c>
      <c r="R52" s="41">
        <v>35.436551999999999</v>
      </c>
      <c r="S52" s="41">
        <v>27.492723000000002</v>
      </c>
      <c r="T52" s="58">
        <v>120.59671199999998</v>
      </c>
    </row>
    <row r="53" spans="1:20" x14ac:dyDescent="0.2">
      <c r="A53" s="57"/>
      <c r="B53" s="40">
        <v>48</v>
      </c>
      <c r="C53" s="60">
        <v>578</v>
      </c>
      <c r="D53" s="40">
        <v>123</v>
      </c>
      <c r="E53" s="40">
        <v>246</v>
      </c>
      <c r="F53" s="40">
        <v>19</v>
      </c>
      <c r="G53" s="61">
        <v>179</v>
      </c>
      <c r="H53" s="60">
        <v>315.71700600000003</v>
      </c>
      <c r="I53" s="40">
        <v>49.802287</v>
      </c>
      <c r="J53" s="40">
        <v>167.44887199999999</v>
      </c>
      <c r="K53" s="40">
        <v>0</v>
      </c>
      <c r="L53" s="61">
        <v>91.465846999999997</v>
      </c>
      <c r="M53" s="40">
        <v>288.00000999999997</v>
      </c>
      <c r="N53" s="40">
        <v>58.986865000000002</v>
      </c>
      <c r="O53" s="41">
        <v>44.307693999999998</v>
      </c>
      <c r="P53" s="41">
        <v>184.70545099999998</v>
      </c>
      <c r="Q53" s="62">
        <v>227.82537199999999</v>
      </c>
      <c r="R53" s="41">
        <v>43.990203999999999</v>
      </c>
      <c r="S53" s="41">
        <v>34.128898999999997</v>
      </c>
      <c r="T53" s="58">
        <v>149.70626899999999</v>
      </c>
    </row>
    <row r="54" spans="1:20" x14ac:dyDescent="0.2">
      <c r="A54" s="57"/>
      <c r="B54" s="40">
        <v>49</v>
      </c>
      <c r="C54" s="60">
        <v>763</v>
      </c>
      <c r="D54" s="40">
        <v>66</v>
      </c>
      <c r="E54" s="40">
        <v>448</v>
      </c>
      <c r="F54" s="40">
        <v>17</v>
      </c>
      <c r="G54" s="61">
        <v>223</v>
      </c>
      <c r="H54" s="60">
        <v>561.87907499999994</v>
      </c>
      <c r="I54" s="40">
        <v>83.805184999999994</v>
      </c>
      <c r="J54" s="40">
        <v>257.330286</v>
      </c>
      <c r="K54" s="40">
        <v>15.219941</v>
      </c>
      <c r="L54" s="61">
        <v>201.52366499999999</v>
      </c>
      <c r="M54" s="40">
        <v>453.99998599999998</v>
      </c>
      <c r="N54" s="40">
        <v>61.101036999999998</v>
      </c>
      <c r="O54" s="41">
        <v>68.893377000000001</v>
      </c>
      <c r="P54" s="41">
        <v>324.00557199999997</v>
      </c>
      <c r="Q54" s="62">
        <v>382.27603399999998</v>
      </c>
      <c r="R54" s="41">
        <v>51.535353000000001</v>
      </c>
      <c r="S54" s="41">
        <v>58.597844000000002</v>
      </c>
      <c r="T54" s="58">
        <v>272.14283699999999</v>
      </c>
    </row>
    <row r="55" spans="1:20" x14ac:dyDescent="0.2">
      <c r="A55" s="57"/>
      <c r="B55" s="40">
        <v>50</v>
      </c>
      <c r="C55" s="60">
        <v>795</v>
      </c>
      <c r="D55" s="40">
        <v>260</v>
      </c>
      <c r="E55" s="40">
        <v>332</v>
      </c>
      <c r="F55" s="40">
        <v>20</v>
      </c>
      <c r="G55" s="61">
        <v>167</v>
      </c>
      <c r="H55" s="60">
        <v>427.890173</v>
      </c>
      <c r="I55" s="40">
        <v>56.985199999999999</v>
      </c>
      <c r="J55" s="40">
        <v>228.83958999999999</v>
      </c>
      <c r="K55" s="40">
        <v>6</v>
      </c>
      <c r="L55" s="61">
        <v>125.39872200000001</v>
      </c>
      <c r="M55" s="40">
        <v>364.99999200000002</v>
      </c>
      <c r="N55" s="40">
        <v>49.142226999999998</v>
      </c>
      <c r="O55" s="41">
        <v>55.068576999999998</v>
      </c>
      <c r="P55" s="41">
        <v>260.78918800000002</v>
      </c>
      <c r="Q55" s="62">
        <v>307.65585399999998</v>
      </c>
      <c r="R55" s="41">
        <v>41.542914000000003</v>
      </c>
      <c r="S55" s="41">
        <v>46.876558000000003</v>
      </c>
      <c r="T55" s="58">
        <v>219.23638199999999</v>
      </c>
    </row>
    <row r="56" spans="1:20" x14ac:dyDescent="0.2">
      <c r="A56" s="57"/>
      <c r="B56" s="40">
        <v>51</v>
      </c>
      <c r="C56" s="60">
        <v>1375</v>
      </c>
      <c r="D56" s="40">
        <v>311</v>
      </c>
      <c r="E56" s="40">
        <v>642</v>
      </c>
      <c r="F56" s="40">
        <v>74</v>
      </c>
      <c r="G56" s="61">
        <v>308</v>
      </c>
      <c r="H56" s="60">
        <v>983.36458600000003</v>
      </c>
      <c r="I56" s="40">
        <v>227.73383799999999</v>
      </c>
      <c r="J56" s="40">
        <v>511.15143799999998</v>
      </c>
      <c r="K56" s="40">
        <v>26.170213</v>
      </c>
      <c r="L56" s="61">
        <v>204.30911</v>
      </c>
      <c r="M56" s="40">
        <v>593.99993099999995</v>
      </c>
      <c r="N56" s="40">
        <v>79.429843000000005</v>
      </c>
      <c r="O56" s="41">
        <v>98.691096000000002</v>
      </c>
      <c r="P56" s="41">
        <v>415.87899199999993</v>
      </c>
      <c r="Q56" s="62">
        <v>491.602127</v>
      </c>
      <c r="R56" s="41">
        <v>64.472274999999996</v>
      </c>
      <c r="S56" s="41">
        <v>82.937588000000005</v>
      </c>
      <c r="T56" s="58">
        <v>344.19226400000002</v>
      </c>
    </row>
    <row r="57" spans="1:20" x14ac:dyDescent="0.2">
      <c r="A57" s="57"/>
      <c r="B57" s="40">
        <v>52</v>
      </c>
      <c r="C57" s="60">
        <v>1019</v>
      </c>
      <c r="D57" s="40">
        <v>86</v>
      </c>
      <c r="E57" s="40">
        <v>600</v>
      </c>
      <c r="F57" s="40">
        <v>10</v>
      </c>
      <c r="G57" s="61">
        <v>313</v>
      </c>
      <c r="H57" s="60">
        <v>765.58685700000001</v>
      </c>
      <c r="I57" s="40">
        <v>85.458939000000001</v>
      </c>
      <c r="J57" s="40">
        <v>468.18076500000001</v>
      </c>
      <c r="K57" s="40">
        <v>3.8297870000000001</v>
      </c>
      <c r="L57" s="61">
        <v>208.11735899999999</v>
      </c>
      <c r="M57" s="40">
        <v>662.00000599999998</v>
      </c>
      <c r="N57" s="40">
        <v>88.522833000000006</v>
      </c>
      <c r="O57" s="41">
        <v>109.989081</v>
      </c>
      <c r="P57" s="41">
        <v>463.48809199999999</v>
      </c>
      <c r="Q57" s="62">
        <v>547.87987999999996</v>
      </c>
      <c r="R57" s="41">
        <v>71.852948999999995</v>
      </c>
      <c r="S57" s="41">
        <v>92.432137999999995</v>
      </c>
      <c r="T57" s="58">
        <v>383.59479299999998</v>
      </c>
    </row>
    <row r="58" spans="1:20" x14ac:dyDescent="0.2">
      <c r="A58" s="59"/>
      <c r="B58" s="40">
        <v>53</v>
      </c>
      <c r="C58" s="60">
        <v>256</v>
      </c>
      <c r="D58" s="40">
        <v>49</v>
      </c>
      <c r="E58" s="40">
        <v>173</v>
      </c>
      <c r="F58" s="40">
        <v>1</v>
      </c>
      <c r="G58" s="61">
        <v>33</v>
      </c>
      <c r="H58" s="60">
        <v>128.26602800000001</v>
      </c>
      <c r="I58" s="40">
        <v>27.391304999999999</v>
      </c>
      <c r="J58" s="40">
        <v>84.951644999999999</v>
      </c>
      <c r="K58" s="40">
        <v>0</v>
      </c>
      <c r="L58" s="61">
        <v>15.923076999999999</v>
      </c>
      <c r="M58" s="40">
        <v>161.00000600000001</v>
      </c>
      <c r="N58" s="40">
        <v>16.836344</v>
      </c>
      <c r="O58" s="41">
        <v>15.45337</v>
      </c>
      <c r="P58" s="41">
        <v>128.71029200000001</v>
      </c>
      <c r="Q58" s="62">
        <v>133.27161799999999</v>
      </c>
      <c r="R58" s="41">
        <v>13.908284</v>
      </c>
      <c r="S58" s="41">
        <v>12.603813000000001</v>
      </c>
      <c r="T58" s="58">
        <v>106.75952099999999</v>
      </c>
    </row>
    <row r="59" spans="1:20" x14ac:dyDescent="0.2">
      <c r="A59" s="59"/>
      <c r="B59" s="40">
        <v>54</v>
      </c>
      <c r="C59" s="60">
        <v>541</v>
      </c>
      <c r="D59" s="40">
        <v>55</v>
      </c>
      <c r="E59" s="40">
        <v>365</v>
      </c>
      <c r="F59" s="40">
        <v>10</v>
      </c>
      <c r="G59" s="61">
        <v>105</v>
      </c>
      <c r="H59" s="60">
        <v>316.788794</v>
      </c>
      <c r="I59" s="40">
        <v>39.727753</v>
      </c>
      <c r="J59" s="40">
        <v>209.76373799999999</v>
      </c>
      <c r="K59" s="40">
        <v>2.3076919999999999</v>
      </c>
      <c r="L59" s="61">
        <v>62.989606999999999</v>
      </c>
      <c r="M59" s="40">
        <v>327.99999500000001</v>
      </c>
      <c r="N59" s="40">
        <v>34.300128000000001</v>
      </c>
      <c r="O59" s="41">
        <v>31.482641000000001</v>
      </c>
      <c r="P59" s="41">
        <v>262.21722600000004</v>
      </c>
      <c r="Q59" s="62">
        <v>271.50986599999999</v>
      </c>
      <c r="R59" s="41">
        <v>28.334887999999999</v>
      </c>
      <c r="S59" s="41">
        <v>25.677330999999999</v>
      </c>
      <c r="T59" s="58">
        <v>217.49764699999997</v>
      </c>
    </row>
    <row r="60" spans="1:20" x14ac:dyDescent="0.2">
      <c r="A60" s="59"/>
      <c r="B60" s="40">
        <v>55</v>
      </c>
      <c r="C60" s="60">
        <v>352</v>
      </c>
      <c r="D60" s="40">
        <v>55</v>
      </c>
      <c r="E60" s="40">
        <v>228</v>
      </c>
      <c r="F60" s="40">
        <v>0</v>
      </c>
      <c r="G60" s="61">
        <v>57</v>
      </c>
      <c r="H60" s="60">
        <v>267.092062</v>
      </c>
      <c r="I60" s="40">
        <v>32.335093000000001</v>
      </c>
      <c r="J60" s="40">
        <v>185.66307900000001</v>
      </c>
      <c r="K60" s="40">
        <v>0</v>
      </c>
      <c r="L60" s="61">
        <v>39.522472</v>
      </c>
      <c r="M60" s="40">
        <v>219.99999600000001</v>
      </c>
      <c r="N60" s="40">
        <v>23.006183</v>
      </c>
      <c r="O60" s="41">
        <v>21.116405</v>
      </c>
      <c r="P60" s="41">
        <v>175.877408</v>
      </c>
      <c r="Q60" s="62">
        <v>182.110276</v>
      </c>
      <c r="R60" s="41">
        <v>19.005108</v>
      </c>
      <c r="S60" s="41">
        <v>17.2226</v>
      </c>
      <c r="T60" s="58">
        <v>145.88256799999999</v>
      </c>
    </row>
    <row r="61" spans="1:20" x14ac:dyDescent="0.2">
      <c r="A61" s="57"/>
      <c r="B61" s="40">
        <v>56</v>
      </c>
      <c r="C61" s="60">
        <v>415</v>
      </c>
      <c r="D61" s="40">
        <v>44</v>
      </c>
      <c r="E61" s="40">
        <v>285</v>
      </c>
      <c r="F61" s="40">
        <v>9</v>
      </c>
      <c r="G61" s="61">
        <v>61</v>
      </c>
      <c r="H61" s="60">
        <v>311.59817199999998</v>
      </c>
      <c r="I61" s="40">
        <v>23.311347000000001</v>
      </c>
      <c r="J61" s="40">
        <v>227.81362100000001</v>
      </c>
      <c r="K61" s="40">
        <v>3.3793099999999998</v>
      </c>
      <c r="L61" s="61">
        <v>39.522471000000003</v>
      </c>
      <c r="M61" s="40">
        <v>313</v>
      </c>
      <c r="N61" s="40">
        <v>52.726847999999997</v>
      </c>
      <c r="O61" s="41">
        <v>42.245398999999999</v>
      </c>
      <c r="P61" s="41">
        <v>218.02775299999999</v>
      </c>
      <c r="Q61" s="62">
        <v>243.87116599999999</v>
      </c>
      <c r="R61" s="41">
        <v>40.613923999999997</v>
      </c>
      <c r="S61" s="41">
        <v>31.684049000000002</v>
      </c>
      <c r="T61" s="58">
        <v>171.573193</v>
      </c>
    </row>
    <row r="62" spans="1:20" x14ac:dyDescent="0.2">
      <c r="A62" s="59"/>
      <c r="B62" s="40">
        <v>57</v>
      </c>
      <c r="C62" s="60">
        <v>293</v>
      </c>
      <c r="D62" s="40">
        <v>20</v>
      </c>
      <c r="E62" s="40">
        <v>167</v>
      </c>
      <c r="F62" s="40">
        <v>1</v>
      </c>
      <c r="G62" s="61">
        <v>101</v>
      </c>
      <c r="H62" s="60">
        <v>204.589573</v>
      </c>
      <c r="I62" s="40">
        <v>7.5197890000000003</v>
      </c>
      <c r="J62" s="40">
        <v>134.48028600000001</v>
      </c>
      <c r="K62" s="40">
        <v>0.48275899999999999</v>
      </c>
      <c r="L62" s="61">
        <v>62.106741</v>
      </c>
      <c r="M62" s="40">
        <v>190.000001</v>
      </c>
      <c r="N62" s="40">
        <v>32.006712999999998</v>
      </c>
      <c r="O62" s="41">
        <v>25.644172000000001</v>
      </c>
      <c r="P62" s="41">
        <v>132.34911600000001</v>
      </c>
      <c r="Q62" s="62">
        <v>148.036811</v>
      </c>
      <c r="R62" s="41">
        <v>24.65382</v>
      </c>
      <c r="S62" s="41">
        <v>19.233129000000002</v>
      </c>
      <c r="T62" s="58">
        <v>104.149862</v>
      </c>
    </row>
    <row r="63" spans="1:20" x14ac:dyDescent="0.2">
      <c r="A63" s="59"/>
      <c r="B63" s="40">
        <v>58</v>
      </c>
      <c r="C63" s="60">
        <v>1307</v>
      </c>
      <c r="D63" s="40">
        <v>479</v>
      </c>
      <c r="E63" s="40">
        <v>353</v>
      </c>
      <c r="F63" s="40">
        <v>185</v>
      </c>
      <c r="G63" s="61">
        <v>264</v>
      </c>
      <c r="H63" s="60">
        <v>815.72017400000004</v>
      </c>
      <c r="I63" s="40">
        <v>221.833776</v>
      </c>
      <c r="J63" s="40">
        <v>292.04300799999999</v>
      </c>
      <c r="K63" s="40">
        <v>66.137930999999995</v>
      </c>
      <c r="L63" s="61">
        <v>193.84831399999999</v>
      </c>
      <c r="M63" s="40">
        <v>474.99998900000003</v>
      </c>
      <c r="N63" s="40">
        <v>80.016780999999995</v>
      </c>
      <c r="O63" s="41">
        <v>64.110427999999999</v>
      </c>
      <c r="P63" s="41">
        <v>330.87278000000003</v>
      </c>
      <c r="Q63" s="62">
        <v>370.092016</v>
      </c>
      <c r="R63" s="41">
        <v>61.634546999999998</v>
      </c>
      <c r="S63" s="41">
        <v>48.082821000000003</v>
      </c>
      <c r="T63" s="58">
        <v>260.37464799999998</v>
      </c>
    </row>
    <row r="64" spans="1:20" x14ac:dyDescent="0.2">
      <c r="A64" s="59"/>
      <c r="B64" s="40">
        <v>59</v>
      </c>
      <c r="C64" s="60">
        <v>1121</v>
      </c>
      <c r="D64" s="40">
        <v>171</v>
      </c>
      <c r="E64" s="40">
        <v>718</v>
      </c>
      <c r="F64" s="40">
        <v>15</v>
      </c>
      <c r="G64" s="61">
        <v>194</v>
      </c>
      <c r="H64" s="60">
        <v>970.68199800000002</v>
      </c>
      <c r="I64" s="40">
        <v>57.282108999999998</v>
      </c>
      <c r="J64" s="40">
        <v>732.04185600000005</v>
      </c>
      <c r="K64" s="40">
        <v>0</v>
      </c>
      <c r="L64" s="61">
        <v>166.358025</v>
      </c>
      <c r="M64" s="40">
        <v>707.99986799999999</v>
      </c>
      <c r="N64" s="40">
        <v>65.966818000000004</v>
      </c>
      <c r="O64" s="41">
        <v>82.340073000000004</v>
      </c>
      <c r="P64" s="41">
        <v>559.69297700000004</v>
      </c>
      <c r="Q64" s="62">
        <v>586.36112400000002</v>
      </c>
      <c r="R64" s="41">
        <v>56.245392000000002</v>
      </c>
      <c r="S64" s="41">
        <v>61.131265999999997</v>
      </c>
      <c r="T64" s="58">
        <v>468.984466</v>
      </c>
    </row>
    <row r="65" spans="1:20" x14ac:dyDescent="0.2">
      <c r="A65" s="57"/>
      <c r="B65" s="40">
        <v>60</v>
      </c>
      <c r="C65" s="60">
        <v>656</v>
      </c>
      <c r="D65" s="40">
        <v>111</v>
      </c>
      <c r="E65" s="40">
        <v>231</v>
      </c>
      <c r="F65" s="40">
        <v>46</v>
      </c>
      <c r="G65" s="61">
        <v>256</v>
      </c>
      <c r="H65" s="60">
        <v>359.714832</v>
      </c>
      <c r="I65" s="40">
        <v>30.236687</v>
      </c>
      <c r="J65" s="40">
        <v>156.52530100000001</v>
      </c>
      <c r="K65" s="40">
        <v>0</v>
      </c>
      <c r="L65" s="61">
        <v>172.95285100000001</v>
      </c>
      <c r="M65" s="40">
        <v>359.99996099999998</v>
      </c>
      <c r="N65" s="40">
        <v>36.331010999999997</v>
      </c>
      <c r="O65" s="41">
        <v>59.915325000000003</v>
      </c>
      <c r="P65" s="41">
        <v>263.753625</v>
      </c>
      <c r="Q65" s="62">
        <v>295.73836799999998</v>
      </c>
      <c r="R65" s="41">
        <v>25.148741999999999</v>
      </c>
      <c r="S65" s="41">
        <v>48.225217000000001</v>
      </c>
      <c r="T65" s="58">
        <v>222.36440899999997</v>
      </c>
    </row>
    <row r="66" spans="1:20" x14ac:dyDescent="0.2">
      <c r="A66" s="59"/>
      <c r="B66" s="40">
        <v>61</v>
      </c>
      <c r="C66" s="60">
        <v>369</v>
      </c>
      <c r="D66" s="40">
        <v>52</v>
      </c>
      <c r="E66" s="40">
        <v>209</v>
      </c>
      <c r="F66" s="40">
        <v>3</v>
      </c>
      <c r="G66" s="61">
        <v>97</v>
      </c>
      <c r="H66" s="60">
        <v>201.24713600000001</v>
      </c>
      <c r="I66" s="40">
        <v>14.082839999999999</v>
      </c>
      <c r="J66" s="40">
        <v>128.950895</v>
      </c>
      <c r="K66" s="40">
        <v>0</v>
      </c>
      <c r="L66" s="61">
        <v>58.2134</v>
      </c>
      <c r="M66" s="40">
        <v>190.99999299999999</v>
      </c>
      <c r="N66" s="40">
        <v>19.314541999999999</v>
      </c>
      <c r="O66" s="41">
        <v>31.73929</v>
      </c>
      <c r="P66" s="41">
        <v>139.94616099999999</v>
      </c>
      <c r="Q66" s="62">
        <v>156.86262300000001</v>
      </c>
      <c r="R66" s="41">
        <v>13.347448</v>
      </c>
      <c r="S66" s="41">
        <v>25.532495000000001</v>
      </c>
      <c r="T66" s="58">
        <v>117.98268</v>
      </c>
    </row>
    <row r="67" spans="1:20" x14ac:dyDescent="0.2">
      <c r="A67" s="59"/>
      <c r="B67" s="40">
        <v>62</v>
      </c>
      <c r="C67" s="60">
        <v>968</v>
      </c>
      <c r="D67" s="40">
        <v>114</v>
      </c>
      <c r="E67" s="40">
        <v>533</v>
      </c>
      <c r="F67" s="40">
        <v>18</v>
      </c>
      <c r="G67" s="61">
        <v>271</v>
      </c>
      <c r="H67" s="60">
        <v>569.29217900000003</v>
      </c>
      <c r="I67" s="40">
        <v>32.108075999999997</v>
      </c>
      <c r="J67" s="40">
        <v>387.16196300000001</v>
      </c>
      <c r="K67" s="40">
        <v>0</v>
      </c>
      <c r="L67" s="61">
        <v>150.02214699999999</v>
      </c>
      <c r="M67" s="40">
        <v>578.99998500000004</v>
      </c>
      <c r="N67" s="40">
        <v>58.550365999999997</v>
      </c>
      <c r="O67" s="41">
        <v>96.214916000000002</v>
      </c>
      <c r="P67" s="41">
        <v>424.23470299999997</v>
      </c>
      <c r="Q67" s="62">
        <v>475.51549699999998</v>
      </c>
      <c r="R67" s="41">
        <v>40.461635000000001</v>
      </c>
      <c r="S67" s="41">
        <v>77.399555000000007</v>
      </c>
      <c r="T67" s="58">
        <v>357.65430699999996</v>
      </c>
    </row>
    <row r="68" spans="1:20" x14ac:dyDescent="0.2">
      <c r="A68" s="59"/>
      <c r="B68" s="40">
        <v>63</v>
      </c>
      <c r="C68" s="60">
        <v>518</v>
      </c>
      <c r="D68" s="40">
        <v>30</v>
      </c>
      <c r="E68" s="40">
        <v>372</v>
      </c>
      <c r="F68" s="40">
        <v>1</v>
      </c>
      <c r="G68" s="61">
        <v>115</v>
      </c>
      <c r="H68" s="60">
        <v>297.03234500000002</v>
      </c>
      <c r="I68" s="40">
        <v>11.25</v>
      </c>
      <c r="J68" s="40">
        <v>233.72153499999999</v>
      </c>
      <c r="K68" s="40">
        <v>0</v>
      </c>
      <c r="L68" s="61">
        <v>52.060811999999999</v>
      </c>
      <c r="M68" s="40">
        <v>327.00000499999999</v>
      </c>
      <c r="N68" s="40">
        <v>23.553536999999999</v>
      </c>
      <c r="O68" s="41">
        <v>32.700000000000003</v>
      </c>
      <c r="P68" s="41">
        <v>270.74646799999999</v>
      </c>
      <c r="Q68" s="62">
        <v>282.11765100000002</v>
      </c>
      <c r="R68" s="41">
        <v>19.271076000000001</v>
      </c>
      <c r="S68" s="41">
        <v>28.532353000000001</v>
      </c>
      <c r="T68" s="58">
        <v>234.31422200000003</v>
      </c>
    </row>
    <row r="69" spans="1:20" x14ac:dyDescent="0.2">
      <c r="A69" s="57"/>
      <c r="B69" s="40">
        <v>64</v>
      </c>
      <c r="C69" s="60">
        <v>550</v>
      </c>
      <c r="D69" s="40">
        <v>37</v>
      </c>
      <c r="E69" s="40">
        <v>373</v>
      </c>
      <c r="F69" s="40">
        <v>1</v>
      </c>
      <c r="G69" s="61">
        <v>131</v>
      </c>
      <c r="H69" s="60">
        <v>365.04125900000003</v>
      </c>
      <c r="I69" s="40">
        <v>42.105263000000001</v>
      </c>
      <c r="J69" s="40">
        <v>244.285718</v>
      </c>
      <c r="K69" s="40">
        <v>0</v>
      </c>
      <c r="L69" s="61">
        <v>71.650272999999999</v>
      </c>
      <c r="M69" s="40">
        <v>326.99994400000003</v>
      </c>
      <c r="N69" s="40">
        <v>23.553533000000002</v>
      </c>
      <c r="O69" s="41">
        <v>32.699993999999997</v>
      </c>
      <c r="P69" s="41">
        <v>270.74641700000001</v>
      </c>
      <c r="Q69" s="62">
        <v>282.11759799999999</v>
      </c>
      <c r="R69" s="41">
        <v>19.271072</v>
      </c>
      <c r="S69" s="41">
        <v>28.532347999999999</v>
      </c>
      <c r="T69" s="58">
        <v>234.31417799999997</v>
      </c>
    </row>
    <row r="70" spans="1:20" x14ac:dyDescent="0.2">
      <c r="A70" s="59"/>
      <c r="B70" s="40">
        <v>65</v>
      </c>
      <c r="C70" s="60">
        <v>451</v>
      </c>
      <c r="D70" s="40">
        <v>39</v>
      </c>
      <c r="E70" s="40">
        <v>343</v>
      </c>
      <c r="F70" s="40">
        <v>4</v>
      </c>
      <c r="G70" s="61">
        <v>62</v>
      </c>
      <c r="H70" s="60">
        <v>317.49629099999999</v>
      </c>
      <c r="I70" s="40">
        <v>47.711042999999997</v>
      </c>
      <c r="J70" s="40">
        <v>234.84779599999999</v>
      </c>
      <c r="K70" s="40">
        <v>0</v>
      </c>
      <c r="L70" s="61">
        <v>34.937460000000002</v>
      </c>
      <c r="M70" s="40">
        <v>253.99998600000001</v>
      </c>
      <c r="N70" s="40">
        <v>18.993665</v>
      </c>
      <c r="O70" s="41">
        <v>26.988181999999998</v>
      </c>
      <c r="P70" s="41">
        <v>208.01813900000002</v>
      </c>
      <c r="Q70" s="62">
        <v>218.14184800000001</v>
      </c>
      <c r="R70" s="41">
        <v>15.231745</v>
      </c>
      <c r="S70" s="41">
        <v>23.276897999999999</v>
      </c>
      <c r="T70" s="58">
        <v>179.63320500000003</v>
      </c>
    </row>
    <row r="71" spans="1:20" x14ac:dyDescent="0.2">
      <c r="A71" s="59"/>
      <c r="B71" s="40">
        <v>66</v>
      </c>
      <c r="C71" s="60">
        <v>271</v>
      </c>
      <c r="D71" s="40">
        <v>30</v>
      </c>
      <c r="E71" s="40">
        <v>192</v>
      </c>
      <c r="F71" s="40">
        <v>2</v>
      </c>
      <c r="G71" s="61">
        <v>37</v>
      </c>
      <c r="H71" s="60">
        <v>175.26971</v>
      </c>
      <c r="I71" s="40">
        <v>31.999998999999999</v>
      </c>
      <c r="J71" s="40">
        <v>114.857148</v>
      </c>
      <c r="K71" s="40">
        <v>0</v>
      </c>
      <c r="L71" s="61">
        <v>17.912568</v>
      </c>
      <c r="M71" s="40">
        <v>159.99991900000001</v>
      </c>
      <c r="N71" s="40">
        <v>16.179713</v>
      </c>
      <c r="O71" s="41">
        <v>26.587873999999999</v>
      </c>
      <c r="P71" s="41">
        <v>117.23233200000001</v>
      </c>
      <c r="Q71" s="62">
        <v>131.40318300000001</v>
      </c>
      <c r="R71" s="41">
        <v>11.181103</v>
      </c>
      <c r="S71" s="41">
        <v>21.388468</v>
      </c>
      <c r="T71" s="58">
        <v>98.833612000000002</v>
      </c>
    </row>
    <row r="72" spans="1:20" x14ac:dyDescent="0.2">
      <c r="A72" s="59"/>
      <c r="B72" s="40">
        <v>67</v>
      </c>
      <c r="C72" s="60">
        <v>229</v>
      </c>
      <c r="D72" s="40">
        <v>23</v>
      </c>
      <c r="E72" s="40">
        <v>152</v>
      </c>
      <c r="F72" s="40">
        <v>11</v>
      </c>
      <c r="G72" s="61">
        <v>36</v>
      </c>
      <c r="H72" s="60">
        <v>159.16287</v>
      </c>
      <c r="I72" s="40">
        <v>23.578946999999999</v>
      </c>
      <c r="J72" s="40">
        <v>102.85715</v>
      </c>
      <c r="K72" s="40">
        <v>0</v>
      </c>
      <c r="L72" s="61">
        <v>18.726773999999999</v>
      </c>
      <c r="M72" s="40">
        <v>129.99999600000001</v>
      </c>
      <c r="N72" s="40">
        <v>10.614837</v>
      </c>
      <c r="O72" s="41">
        <v>15.845494</v>
      </c>
      <c r="P72" s="41">
        <v>103.53966500000001</v>
      </c>
      <c r="Q72" s="62">
        <v>110.37344400000001</v>
      </c>
      <c r="R72" s="41">
        <v>8.1320890000000006</v>
      </c>
      <c r="S72" s="41">
        <v>13.339328999999999</v>
      </c>
      <c r="T72" s="58">
        <v>88.902026000000006</v>
      </c>
    </row>
    <row r="73" spans="1:20" x14ac:dyDescent="0.2">
      <c r="A73" s="59"/>
      <c r="B73" s="40">
        <v>68</v>
      </c>
      <c r="C73" s="60">
        <v>387</v>
      </c>
      <c r="D73" s="40">
        <v>77</v>
      </c>
      <c r="E73" s="40">
        <v>232</v>
      </c>
      <c r="F73" s="40">
        <v>14</v>
      </c>
      <c r="G73" s="61">
        <v>52</v>
      </c>
      <c r="H73" s="60">
        <v>326.92027000000002</v>
      </c>
      <c r="I73" s="40">
        <v>29.468598</v>
      </c>
      <c r="J73" s="40">
        <v>246.71092999999999</v>
      </c>
      <c r="K73" s="40">
        <v>0</v>
      </c>
      <c r="L73" s="61">
        <v>40.740741</v>
      </c>
      <c r="M73" s="40">
        <v>207.00000600000001</v>
      </c>
      <c r="N73" s="40">
        <v>19.286912999999998</v>
      </c>
      <c r="O73" s="41">
        <v>24.074010000000001</v>
      </c>
      <c r="P73" s="41">
        <v>163.63908300000003</v>
      </c>
      <c r="Q73" s="62">
        <v>171.436128</v>
      </c>
      <c r="R73" s="41">
        <v>16.444631000000001</v>
      </c>
      <c r="S73" s="41">
        <v>17.873128000000001</v>
      </c>
      <c r="T73" s="58">
        <v>137.11836899999997</v>
      </c>
    </row>
    <row r="74" spans="1:20" x14ac:dyDescent="0.2">
      <c r="A74" s="59"/>
      <c r="B74" s="40">
        <v>69</v>
      </c>
      <c r="C74" s="60">
        <v>1076</v>
      </c>
      <c r="D74" s="40">
        <v>145</v>
      </c>
      <c r="E74" s="40">
        <v>682</v>
      </c>
      <c r="F74" s="40">
        <v>14</v>
      </c>
      <c r="G74" s="61">
        <v>212</v>
      </c>
      <c r="H74" s="60">
        <v>662.67361100000005</v>
      </c>
      <c r="I74" s="40">
        <v>66.891891999999999</v>
      </c>
      <c r="J74" s="40">
        <v>484.560385</v>
      </c>
      <c r="K74" s="40">
        <v>10.111110999999999</v>
      </c>
      <c r="L74" s="61">
        <v>47.672727000000002</v>
      </c>
      <c r="M74" s="40">
        <v>655.99980700000003</v>
      </c>
      <c r="N74" s="40">
        <v>57.300210999999997</v>
      </c>
      <c r="O74" s="41">
        <v>78.408736000000005</v>
      </c>
      <c r="P74" s="41">
        <v>520.29086000000007</v>
      </c>
      <c r="Q74" s="62">
        <v>548.26261299999999</v>
      </c>
      <c r="R74" s="41">
        <v>48.638551</v>
      </c>
      <c r="S74" s="41">
        <v>60.452537</v>
      </c>
      <c r="T74" s="58">
        <v>439.17152499999997</v>
      </c>
    </row>
    <row r="75" spans="1:20" x14ac:dyDescent="0.2">
      <c r="A75" s="59"/>
      <c r="B75" s="40">
        <v>70</v>
      </c>
      <c r="C75" s="60">
        <v>402</v>
      </c>
      <c r="D75" s="40">
        <v>42</v>
      </c>
      <c r="E75" s="40">
        <v>273</v>
      </c>
      <c r="F75" s="40">
        <v>4</v>
      </c>
      <c r="G75" s="61">
        <v>80</v>
      </c>
      <c r="H75" s="60">
        <v>352.35076800000002</v>
      </c>
      <c r="I75" s="40">
        <v>17.391304999999999</v>
      </c>
      <c r="J75" s="40">
        <v>267.05822799999999</v>
      </c>
      <c r="K75" s="40">
        <v>0</v>
      </c>
      <c r="L75" s="61">
        <v>67.901235</v>
      </c>
      <c r="M75" s="40">
        <v>220.000001</v>
      </c>
      <c r="N75" s="40">
        <v>20.498168</v>
      </c>
      <c r="O75" s="41">
        <v>25.585902999999998</v>
      </c>
      <c r="P75" s="41">
        <v>173.91593</v>
      </c>
      <c r="Q75" s="62">
        <v>182.20264399999999</v>
      </c>
      <c r="R75" s="41">
        <v>17.477385000000002</v>
      </c>
      <c r="S75" s="41">
        <v>18.995595000000002</v>
      </c>
      <c r="T75" s="58">
        <v>145.72966399999999</v>
      </c>
    </row>
    <row r="76" spans="1:20" x14ac:dyDescent="0.2">
      <c r="A76" s="57"/>
      <c r="B76" s="40">
        <v>71</v>
      </c>
      <c r="C76" s="60">
        <v>1190</v>
      </c>
      <c r="D76" s="40">
        <v>116</v>
      </c>
      <c r="E76" s="40">
        <v>796</v>
      </c>
      <c r="F76" s="40">
        <v>33</v>
      </c>
      <c r="G76" s="61">
        <v>221</v>
      </c>
      <c r="H76" s="60">
        <v>715.00002300000006</v>
      </c>
      <c r="I76" s="40">
        <v>40</v>
      </c>
      <c r="J76" s="40">
        <v>620.00001799999995</v>
      </c>
      <c r="K76" s="40">
        <v>0</v>
      </c>
      <c r="L76" s="61">
        <v>55</v>
      </c>
      <c r="M76" s="40">
        <v>692.99994500000003</v>
      </c>
      <c r="N76" s="40">
        <v>69.017030000000005</v>
      </c>
      <c r="O76" s="41">
        <v>69.999994000000001</v>
      </c>
      <c r="P76" s="41">
        <v>553.98292100000003</v>
      </c>
      <c r="Q76" s="62">
        <v>573.999954</v>
      </c>
      <c r="R76" s="41">
        <v>60.111606999999999</v>
      </c>
      <c r="S76" s="41">
        <v>53.999996000000003</v>
      </c>
      <c r="T76" s="58">
        <v>459.88835099999994</v>
      </c>
    </row>
    <row r="77" spans="1:20" x14ac:dyDescent="0.2">
      <c r="A77" s="59"/>
      <c r="B77" s="40">
        <v>72</v>
      </c>
      <c r="C77" s="60">
        <v>320</v>
      </c>
      <c r="D77" s="40">
        <v>61</v>
      </c>
      <c r="E77" s="40">
        <v>197</v>
      </c>
      <c r="F77" s="40">
        <v>7</v>
      </c>
      <c r="G77" s="61">
        <v>47</v>
      </c>
      <c r="H77" s="60">
        <v>212.962681</v>
      </c>
      <c r="I77" s="40">
        <v>28.243244000000001</v>
      </c>
      <c r="J77" s="40">
        <v>142.19809599999999</v>
      </c>
      <c r="K77" s="40">
        <v>3.1111110000000002</v>
      </c>
      <c r="L77" s="61">
        <v>9.7227270000000008</v>
      </c>
      <c r="M77" s="40">
        <v>195.00000199999999</v>
      </c>
      <c r="N77" s="40">
        <v>17.032841999999999</v>
      </c>
      <c r="O77" s="41">
        <v>23.307482</v>
      </c>
      <c r="P77" s="41">
        <v>154.65967800000001</v>
      </c>
      <c r="Q77" s="62">
        <v>162.97445400000001</v>
      </c>
      <c r="R77" s="41">
        <v>14.45811</v>
      </c>
      <c r="S77" s="41">
        <v>17.969891000000001</v>
      </c>
      <c r="T77" s="58">
        <v>130.54645300000001</v>
      </c>
    </row>
    <row r="78" spans="1:20" x14ac:dyDescent="0.2">
      <c r="A78" s="59"/>
      <c r="B78" s="40">
        <v>73</v>
      </c>
      <c r="C78" s="60">
        <v>396</v>
      </c>
      <c r="D78" s="40">
        <v>28</v>
      </c>
      <c r="E78" s="40">
        <v>306</v>
      </c>
      <c r="F78" s="40">
        <v>1</v>
      </c>
      <c r="G78" s="61">
        <v>47</v>
      </c>
      <c r="H78" s="60">
        <v>267.36372399999999</v>
      </c>
      <c r="I78" s="40">
        <v>14.864865</v>
      </c>
      <c r="J78" s="40">
        <v>228.24152799999999</v>
      </c>
      <c r="K78" s="40">
        <v>0.77777799999999997</v>
      </c>
      <c r="L78" s="61">
        <v>11.604545999999999</v>
      </c>
      <c r="M78" s="40">
        <v>245.00000399999999</v>
      </c>
      <c r="N78" s="40">
        <v>21.400238000000002</v>
      </c>
      <c r="O78" s="41">
        <v>29.283760000000001</v>
      </c>
      <c r="P78" s="41">
        <v>194.31600599999999</v>
      </c>
      <c r="Q78" s="62">
        <v>204.762777</v>
      </c>
      <c r="R78" s="41">
        <v>18.165317999999999</v>
      </c>
      <c r="S78" s="41">
        <v>22.577555</v>
      </c>
      <c r="T78" s="58">
        <v>164.01990400000003</v>
      </c>
    </row>
    <row r="79" spans="1:20" x14ac:dyDescent="0.2">
      <c r="A79" s="59"/>
      <c r="B79" s="40">
        <v>74</v>
      </c>
      <c r="C79" s="60">
        <v>467</v>
      </c>
      <c r="D79" s="40">
        <v>49</v>
      </c>
      <c r="E79" s="40">
        <v>343</v>
      </c>
      <c r="F79" s="40">
        <v>5</v>
      </c>
      <c r="G79" s="61">
        <v>59</v>
      </c>
      <c r="H79" s="60">
        <v>302.96348699999999</v>
      </c>
      <c r="I79" s="40">
        <v>18.997361000000001</v>
      </c>
      <c r="J79" s="40">
        <v>196.70305400000001</v>
      </c>
      <c r="K79" s="40">
        <v>4.4354839999999998</v>
      </c>
      <c r="L79" s="61">
        <v>72.827586999999994</v>
      </c>
      <c r="M79" s="40">
        <v>259.99999200000002</v>
      </c>
      <c r="N79" s="40">
        <v>24.078709</v>
      </c>
      <c r="O79" s="41">
        <v>24.602243999999999</v>
      </c>
      <c r="P79" s="41">
        <v>211.31903900000003</v>
      </c>
      <c r="Q79" s="62">
        <v>216.21893299999999</v>
      </c>
      <c r="R79" s="41">
        <v>18.231293999999998</v>
      </c>
      <c r="S79" s="41">
        <v>19.892513000000001</v>
      </c>
      <c r="T79" s="58">
        <v>178.09512599999999</v>
      </c>
    </row>
    <row r="80" spans="1:20" x14ac:dyDescent="0.2">
      <c r="A80" s="57"/>
      <c r="B80" s="40">
        <v>75</v>
      </c>
      <c r="C80" s="60">
        <v>416</v>
      </c>
      <c r="D80" s="40">
        <v>52</v>
      </c>
      <c r="E80" s="40">
        <v>301</v>
      </c>
      <c r="F80" s="40">
        <v>9</v>
      </c>
      <c r="G80" s="61">
        <v>44</v>
      </c>
      <c r="H80" s="60">
        <v>305.43235499999997</v>
      </c>
      <c r="I80" s="40">
        <v>41.962024999999997</v>
      </c>
      <c r="J80" s="40">
        <v>215.68533500000001</v>
      </c>
      <c r="K80" s="40">
        <v>3.214286</v>
      </c>
      <c r="L80" s="61">
        <v>36.237372999999998</v>
      </c>
      <c r="M80" s="40">
        <v>301.99999600000001</v>
      </c>
      <c r="N80" s="40">
        <v>27.510618000000001</v>
      </c>
      <c r="O80" s="41">
        <v>28.667757000000002</v>
      </c>
      <c r="P80" s="41">
        <v>245.82162099999999</v>
      </c>
      <c r="Q80" s="62">
        <v>251.58428499999999</v>
      </c>
      <c r="R80" s="41">
        <v>20.908069999999999</v>
      </c>
      <c r="S80" s="41">
        <v>23.230768999999999</v>
      </c>
      <c r="T80" s="58">
        <v>207.44544599999998</v>
      </c>
    </row>
    <row r="81" spans="1:20" x14ac:dyDescent="0.2">
      <c r="A81" s="59"/>
      <c r="B81" s="40">
        <v>76</v>
      </c>
      <c r="C81" s="60">
        <v>282</v>
      </c>
      <c r="D81" s="40">
        <v>57</v>
      </c>
      <c r="E81" s="40">
        <v>167</v>
      </c>
      <c r="F81" s="40">
        <v>14</v>
      </c>
      <c r="G81" s="61">
        <v>37</v>
      </c>
      <c r="H81" s="60">
        <v>239.187511</v>
      </c>
      <c r="I81" s="40">
        <v>56.772151999999998</v>
      </c>
      <c r="J81" s="40">
        <v>128.295591</v>
      </c>
      <c r="K81" s="40">
        <v>5.3571429999999998</v>
      </c>
      <c r="L81" s="61">
        <v>32.095959999999998</v>
      </c>
      <c r="M81" s="40">
        <v>202.99999199999999</v>
      </c>
      <c r="N81" s="40">
        <v>20.462592000000001</v>
      </c>
      <c r="O81" s="41">
        <v>18.877018</v>
      </c>
      <c r="P81" s="41">
        <v>163.660382</v>
      </c>
      <c r="Q81" s="62">
        <v>167.227259</v>
      </c>
      <c r="R81" s="41">
        <v>15.208945999999999</v>
      </c>
      <c r="S81" s="41">
        <v>15.077951000000001</v>
      </c>
      <c r="T81" s="58">
        <v>136.94036199999999</v>
      </c>
    </row>
    <row r="83" spans="1:20" x14ac:dyDescent="0.2">
      <c r="B83" s="36" t="s">
        <v>4</v>
      </c>
      <c r="C83" s="41">
        <f t="shared" ref="C83:T83" si="0">SUM(C6:C82)</f>
        <v>40514</v>
      </c>
      <c r="D83" s="73">
        <f t="shared" si="0"/>
        <v>7405</v>
      </c>
      <c r="E83" s="73">
        <f t="shared" si="0"/>
        <v>23677</v>
      </c>
      <c r="F83" s="73">
        <f t="shared" si="0"/>
        <v>1308</v>
      </c>
      <c r="G83" s="74">
        <f t="shared" si="0"/>
        <v>7259</v>
      </c>
      <c r="H83" s="73">
        <f t="shared" si="0"/>
        <v>28924.199238999998</v>
      </c>
      <c r="I83" s="73">
        <f t="shared" si="0"/>
        <v>3904.3813230000001</v>
      </c>
      <c r="J83" s="73">
        <f t="shared" si="0"/>
        <v>19185.465482999996</v>
      </c>
      <c r="K83" s="73">
        <f t="shared" si="0"/>
        <v>643.58174100000008</v>
      </c>
      <c r="L83" s="74">
        <f t="shared" si="0"/>
        <v>4690.4968769999987</v>
      </c>
      <c r="M83" s="73">
        <f t="shared" si="0"/>
        <v>23408.997451000003</v>
      </c>
      <c r="N83" s="73">
        <f t="shared" si="0"/>
        <v>2881.3832719999991</v>
      </c>
      <c r="O83" s="73">
        <f t="shared" si="0"/>
        <v>2535.1390390000001</v>
      </c>
      <c r="P83" s="73">
        <f t="shared" si="0"/>
        <v>17992.475139999995</v>
      </c>
      <c r="Q83" s="73">
        <f t="shared" si="0"/>
        <v>19258.178640000006</v>
      </c>
      <c r="R83" s="73">
        <f t="shared" si="0"/>
        <v>2262.2490780000003</v>
      </c>
      <c r="S83" s="73">
        <f t="shared" si="0"/>
        <v>2030.5426379999999</v>
      </c>
      <c r="T83" s="73">
        <f t="shared" si="0"/>
        <v>14965.386924</v>
      </c>
    </row>
  </sheetData>
  <sheetProtection sheet="1" objects="1" scenarios="1" selectLockedCells="1"/>
  <protectedRanges>
    <protectedRange sqref="A6:A81" name="Range1"/>
  </protectedRanges>
  <mergeCells count="5">
    <mergeCell ref="C4:G4"/>
    <mergeCell ref="H4:L4"/>
    <mergeCell ref="Q4:T4"/>
    <mergeCell ref="M4:P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zoomScaleNormal="100" workbookViewId="0">
      <selection activeCell="A3" sqref="A3:F4"/>
    </sheetView>
  </sheetViews>
  <sheetFormatPr defaultColWidth="9.140625" defaultRowHeight="12.75" x14ac:dyDescent="0.2"/>
  <cols>
    <col min="1" max="1" width="11.5703125" style="46" customWidth="1"/>
    <col min="2" max="2" width="13.7109375" style="46" customWidth="1"/>
    <col min="3" max="4" width="6.28515625" style="46" bestFit="1" customWidth="1"/>
    <col min="5" max="6" width="6.28515625" style="46" customWidth="1"/>
    <col min="7" max="7" width="10.140625" style="46" bestFit="1" customWidth="1"/>
    <col min="8" max="8" width="6.28515625" style="46" customWidth="1"/>
    <col min="9" max="9" width="10.140625" style="46" bestFit="1" customWidth="1"/>
    <col min="10" max="10" width="8" style="46" bestFit="1" customWidth="1"/>
    <col min="11" max="12" width="8" style="46" customWidth="1"/>
    <col min="13" max="13" width="13.140625" style="46" customWidth="1"/>
    <col min="14" max="15" width="8" style="46" bestFit="1" customWidth="1"/>
    <col min="16" max="16" width="8" style="46" customWidth="1"/>
    <col min="17" max="17" width="10.140625" style="46" bestFit="1" customWidth="1"/>
    <col min="18" max="18" width="6.42578125" style="46" bestFit="1" customWidth="1"/>
    <col min="19" max="19" width="9.140625" style="46" bestFit="1" customWidth="1"/>
    <col min="20" max="20" width="7.42578125" style="46" bestFit="1" customWidth="1"/>
    <col min="21" max="21" width="6.85546875" style="46" bestFit="1" customWidth="1"/>
    <col min="22" max="22" width="5.42578125" style="46" bestFit="1" customWidth="1"/>
    <col min="23" max="16384" width="9.140625" style="46"/>
  </cols>
  <sheetData>
    <row r="1" spans="1:16" s="49" customFormat="1" ht="15" x14ac:dyDescent="0.25">
      <c r="A1" s="48" t="s">
        <v>1</v>
      </c>
      <c r="B1" s="48"/>
      <c r="F1" s="50" t="s">
        <v>34</v>
      </c>
      <c r="G1" s="51">
        <f>H8/F7</f>
        <v>10128.5</v>
      </c>
    </row>
    <row r="2" spans="1:16" s="49" customFormat="1" ht="15" x14ac:dyDescent="0.25">
      <c r="A2" s="48" t="s">
        <v>51</v>
      </c>
      <c r="B2" s="48"/>
    </row>
    <row r="3" spans="1:16" s="49" customFormat="1" ht="15" x14ac:dyDescent="0.25">
      <c r="A3" s="84" t="s">
        <v>2</v>
      </c>
      <c r="B3" s="84"/>
      <c r="C3" s="84"/>
      <c r="D3" s="84"/>
      <c r="E3" s="84"/>
      <c r="F3" s="84"/>
    </row>
    <row r="4" spans="1:16" s="49" customFormat="1" ht="15" x14ac:dyDescent="0.25">
      <c r="A4" s="84"/>
      <c r="B4" s="84"/>
      <c r="C4" s="84"/>
      <c r="D4" s="84"/>
      <c r="E4" s="84"/>
      <c r="F4" s="84"/>
    </row>
    <row r="5" spans="1:16" ht="13.5" thickBot="1" x14ac:dyDescent="0.25">
      <c r="A5" s="47"/>
      <c r="B5" s="47"/>
      <c r="C5" s="47"/>
      <c r="D5" s="47"/>
      <c r="E5" s="47"/>
      <c r="F5" s="47"/>
    </row>
    <row r="6" spans="1:16" ht="13.5" thickBot="1" x14ac:dyDescent="0.25">
      <c r="C6" s="75" t="s">
        <v>31</v>
      </c>
      <c r="D6" s="76"/>
      <c r="E6" s="76"/>
      <c r="F6" s="76"/>
      <c r="G6" s="76"/>
      <c r="H6" s="77"/>
      <c r="I6" s="89" t="s">
        <v>33</v>
      </c>
      <c r="J6" s="90"/>
      <c r="K6" s="90"/>
      <c r="L6" s="90"/>
      <c r="M6" s="90"/>
      <c r="N6" s="91"/>
    </row>
    <row r="7" spans="1:16" ht="13.5" thickBot="1" x14ac:dyDescent="0.25">
      <c r="A7" s="6" t="s">
        <v>30</v>
      </c>
      <c r="B7" s="6" t="s">
        <v>29</v>
      </c>
      <c r="C7" s="28">
        <v>1</v>
      </c>
      <c r="D7" s="29">
        <v>2</v>
      </c>
      <c r="E7" s="29">
        <v>3</v>
      </c>
      <c r="F7" s="29">
        <v>4</v>
      </c>
      <c r="G7" s="30" t="s">
        <v>3</v>
      </c>
      <c r="H7" s="30" t="s">
        <v>4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3</v>
      </c>
      <c r="N7" s="30" t="s">
        <v>4</v>
      </c>
    </row>
    <row r="8" spans="1:16" x14ac:dyDescent="0.2">
      <c r="A8" s="86" t="s">
        <v>17</v>
      </c>
      <c r="B8" s="31" t="s">
        <v>16</v>
      </c>
      <c r="C8" s="8">
        <f>SUMIF(Assignments!$A$6:$A$81,"=1",Assignments!$C$6:$C$81)</f>
        <v>0</v>
      </c>
      <c r="D8" s="9">
        <f>SUMIF(Assignments!$A$6:$A$81,"=2",Assignments!$C$6:$C$81)</f>
        <v>0</v>
      </c>
      <c r="E8" s="9">
        <f>SUMIF(Assignments!$A$6:$A$81,"=3",Assignments!$C$6:$C$81)</f>
        <v>0</v>
      </c>
      <c r="F8" s="9">
        <f>SUMIF(Assignments!$A$6:$A$81,"=4",Assignments!$C$6:$C$81)</f>
        <v>0</v>
      </c>
      <c r="G8" s="10">
        <f>H8-SUM(C8:F8)</f>
        <v>40514</v>
      </c>
      <c r="H8" s="10">
        <f>Assignments!C83</f>
        <v>40514</v>
      </c>
      <c r="I8" s="11"/>
      <c r="J8" s="12"/>
      <c r="K8" s="12"/>
      <c r="L8" s="12"/>
      <c r="M8" s="43"/>
      <c r="N8" s="13"/>
      <c r="P8" s="7"/>
    </row>
    <row r="9" spans="1:16" ht="25.5" x14ac:dyDescent="0.2">
      <c r="A9" s="87"/>
      <c r="B9" s="32" t="s">
        <v>32</v>
      </c>
      <c r="C9" s="14">
        <f>C8-$G$1</f>
        <v>-10128.5</v>
      </c>
      <c r="D9" s="15">
        <f>D8-$G$1</f>
        <v>-10128.5</v>
      </c>
      <c r="E9" s="15">
        <f>E8-$G$1</f>
        <v>-10128.5</v>
      </c>
      <c r="F9" s="15">
        <f>F8-$G$1</f>
        <v>-10128.5</v>
      </c>
      <c r="G9" s="16"/>
      <c r="H9" s="16">
        <f>MAX(C9:F9)-MIN(C9:F9)</f>
        <v>0</v>
      </c>
      <c r="I9" s="17">
        <f>C9/$G$1</f>
        <v>-1</v>
      </c>
      <c r="J9" s="18">
        <f>D9/$G$1</f>
        <v>-1</v>
      </c>
      <c r="K9" s="18">
        <f>E9/$G$1</f>
        <v>-1</v>
      </c>
      <c r="L9" s="18">
        <f>F9/$G$1</f>
        <v>-1</v>
      </c>
      <c r="M9" s="44"/>
      <c r="N9" s="27">
        <f>H9/$G$1</f>
        <v>0</v>
      </c>
      <c r="P9" s="7"/>
    </row>
    <row r="10" spans="1:16" x14ac:dyDescent="0.2">
      <c r="A10" s="87"/>
      <c r="B10" s="33" t="s">
        <v>21</v>
      </c>
      <c r="C10" s="14">
        <f>SUMIF(Assignments!$A$6:$A$81,"=1",Assignments!$D$6:$D$81)</f>
        <v>0</v>
      </c>
      <c r="D10" s="15">
        <f>SUMIF(Assignments!$A$6:$A$81,"=2",Assignments!$D$6:$D$81)</f>
        <v>0</v>
      </c>
      <c r="E10" s="15">
        <f>SUMIF(Assignments!$A$6:$A$81,"=3",Assignments!$D$6:$D$81)</f>
        <v>0</v>
      </c>
      <c r="F10" s="15">
        <f>SUMIF(Assignments!$A$6:$A$81,"=4",Assignments!$D$6:$D$81)</f>
        <v>0</v>
      </c>
      <c r="G10" s="16">
        <f>H10-SUM(C10:F10)</f>
        <v>7405</v>
      </c>
      <c r="H10" s="53">
        <v>7405</v>
      </c>
      <c r="I10" s="17" t="e">
        <f>C10/C$8</f>
        <v>#DIV/0!</v>
      </c>
      <c r="J10" s="18" t="e">
        <f>D10/D$8</f>
        <v>#DIV/0!</v>
      </c>
      <c r="K10" s="18" t="e">
        <f>E10/E$8</f>
        <v>#DIV/0!</v>
      </c>
      <c r="L10" s="18" t="e">
        <f>F10/F$8</f>
        <v>#DIV/0!</v>
      </c>
      <c r="M10" s="44">
        <f>IF(G10&gt;0,G10/G$8,"")</f>
        <v>0.18277632423359827</v>
      </c>
      <c r="N10" s="19">
        <f>H10/H$8</f>
        <v>0.18277632423359827</v>
      </c>
      <c r="P10" s="7"/>
    </row>
    <row r="11" spans="1:16" x14ac:dyDescent="0.2">
      <c r="A11" s="87"/>
      <c r="B11" s="33" t="s">
        <v>0</v>
      </c>
      <c r="C11" s="14">
        <f>SUMIF(Assignments!$A$6:$A$81,"=1",Assignments!$E$6:$E$81)</f>
        <v>0</v>
      </c>
      <c r="D11" s="15">
        <f>SUMIF(Assignments!$A$6:$A$81,"=2",Assignments!$E$6:$E$81)</f>
        <v>0</v>
      </c>
      <c r="E11" s="15">
        <f>SUMIF(Assignments!$A$6:$A$81,"=3",Assignments!$E$6:$E$81)</f>
        <v>0</v>
      </c>
      <c r="F11" s="15">
        <f>SUMIF(Assignments!$A$6:$A$81,"=4",Assignments!$E$6:$E$81)</f>
        <v>0</v>
      </c>
      <c r="G11" s="16">
        <f>H11-SUM(C11:F11)</f>
        <v>23677</v>
      </c>
      <c r="H11" s="53">
        <v>23677</v>
      </c>
      <c r="I11" s="17" t="e">
        <f>C11/C$8</f>
        <v>#DIV/0!</v>
      </c>
      <c r="J11" s="18" t="e">
        <f>D11/D$8</f>
        <v>#DIV/0!</v>
      </c>
      <c r="K11" s="18" t="e">
        <f>E11/E$8</f>
        <v>#DIV/0!</v>
      </c>
      <c r="L11" s="18" t="e">
        <f>F11/F$8</f>
        <v>#DIV/0!</v>
      </c>
      <c r="M11" s="44">
        <f>IF(G11&gt;0,G11/G$8,"")</f>
        <v>0.58441526385940668</v>
      </c>
      <c r="N11" s="19">
        <f>H11/H$8</f>
        <v>0.58441526385940668</v>
      </c>
      <c r="P11" s="7"/>
    </row>
    <row r="12" spans="1:16" x14ac:dyDescent="0.2">
      <c r="A12" s="87"/>
      <c r="B12" s="33" t="s">
        <v>47</v>
      </c>
      <c r="C12" s="14">
        <f>SUMIF(Assignments!$A$6:$A$81,"=1",Assignments!$F$6:$F$81)</f>
        <v>0</v>
      </c>
      <c r="D12" s="15">
        <f>SUMIF(Assignments!$A$6:$A$81,"=2",Assignments!$F$6:$F$81)</f>
        <v>0</v>
      </c>
      <c r="E12" s="15">
        <f>SUMIF(Assignments!$A$6:$A$81,"=3",Assignments!$F$6:$F$81)</f>
        <v>0</v>
      </c>
      <c r="F12" s="15">
        <f>SUMIF(Assignments!$A$6:$A$81,"=4",Assignments!$F$6:$F$81)</f>
        <v>0</v>
      </c>
      <c r="G12" s="16">
        <f>H12-SUM(C12:F12)</f>
        <v>1308</v>
      </c>
      <c r="H12" s="53">
        <v>1308</v>
      </c>
      <c r="I12" s="17" t="e">
        <f>C12/C$8</f>
        <v>#DIV/0!</v>
      </c>
      <c r="J12" s="18" t="e">
        <f>D12/D$8</f>
        <v>#DIV/0!</v>
      </c>
      <c r="K12" s="18" t="e">
        <f>E12/E$8</f>
        <v>#DIV/0!</v>
      </c>
      <c r="L12" s="18" t="e">
        <f>F12/F$8</f>
        <v>#DIV/0!</v>
      </c>
      <c r="M12" s="44">
        <f>IF(G12&gt;0,G12/G$8,"")</f>
        <v>3.2285136002369548E-2</v>
      </c>
      <c r="N12" s="19">
        <f>H12/H$8</f>
        <v>3.2285136002369548E-2</v>
      </c>
      <c r="P12" s="7"/>
    </row>
    <row r="13" spans="1:16" ht="13.5" thickBot="1" x14ac:dyDescent="0.25">
      <c r="A13" s="87"/>
      <c r="B13" s="33" t="s">
        <v>19</v>
      </c>
      <c r="C13" s="14">
        <f>SUMIF(Assignments!$A$6:$A$81,"=1",Assignments!$G$6:$G$81)</f>
        <v>0</v>
      </c>
      <c r="D13" s="15">
        <f>SUMIF(Assignments!$A$6:$A$81,"=2",Assignments!$G$6:$G$81)</f>
        <v>0</v>
      </c>
      <c r="E13" s="15">
        <f>SUMIF(Assignments!$A$6:$A$81,"=3",Assignments!$G$6:$G$81)</f>
        <v>0</v>
      </c>
      <c r="F13" s="15">
        <f>SUMIF(Assignments!$A$6:$A$81,"=4",Assignments!$G$6:$G$81)</f>
        <v>0</v>
      </c>
      <c r="G13" s="16">
        <f>H13-SUM(C13:F13)</f>
        <v>7259</v>
      </c>
      <c r="H13" s="54">
        <v>7259</v>
      </c>
      <c r="I13" s="17" t="e">
        <f>C13/C$8</f>
        <v>#DIV/0!</v>
      </c>
      <c r="J13" s="18" t="e">
        <f>D13/D$8</f>
        <v>#DIV/0!</v>
      </c>
      <c r="K13" s="18" t="e">
        <f>E13/E$8</f>
        <v>#DIV/0!</v>
      </c>
      <c r="L13" s="18" t="e">
        <f>F13/F$8</f>
        <v>#DIV/0!</v>
      </c>
      <c r="M13" s="35">
        <f>IF(G13&gt;0,G13/G$8,"")</f>
        <v>0.17917263168287506</v>
      </c>
      <c r="N13" s="19">
        <f>H13/H$8</f>
        <v>0.17917263168287506</v>
      </c>
      <c r="P13" s="7"/>
    </row>
    <row r="14" spans="1:16" x14ac:dyDescent="0.2">
      <c r="A14" s="86" t="s">
        <v>22</v>
      </c>
      <c r="B14" s="31" t="s">
        <v>18</v>
      </c>
      <c r="C14" s="8">
        <f>SUMIF(Assignments!$A$6:$A$81,"=1",Assignments!$H$6:$H$81)</f>
        <v>0</v>
      </c>
      <c r="D14" s="9">
        <f>SUMIF(Assignments!$A$6:$A$81,"=2",Assignments!$H$6:$H$81)</f>
        <v>0</v>
      </c>
      <c r="E14" s="9">
        <f>SUMIF(Assignments!$A$6:$A$81,"=3",Assignments!$H$6:$H$81)</f>
        <v>0</v>
      </c>
      <c r="F14" s="9">
        <f>SUMIF(Assignments!$A$6:$A$81,"=4",Assignments!$H$6:$H$81)</f>
        <v>0</v>
      </c>
      <c r="G14" s="10">
        <f>H14-SUM(C14:F14)</f>
        <v>28924.199238999998</v>
      </c>
      <c r="H14" s="55">
        <v>28924.199238999998</v>
      </c>
      <c r="I14" s="11"/>
      <c r="J14" s="12"/>
      <c r="K14" s="12"/>
      <c r="L14" s="12"/>
      <c r="M14" s="45"/>
      <c r="N14" s="26"/>
      <c r="P14" s="7"/>
    </row>
    <row r="15" spans="1:16" x14ac:dyDescent="0.2">
      <c r="A15" s="87"/>
      <c r="B15" s="33" t="s">
        <v>24</v>
      </c>
      <c r="C15" s="14">
        <f>SUMIF(Assignments!$A$6:$A$81,"=1",Assignments!$I$6:$I$81)</f>
        <v>0</v>
      </c>
      <c r="D15" s="15">
        <f>SUMIF(Assignments!$A$6:$A$81,"=2",Assignments!$I$6:$I$81)</f>
        <v>0</v>
      </c>
      <c r="E15" s="15">
        <f>SUMIF(Assignments!$A$6:$A$81,"=3",Assignments!$I$6:$I$81)</f>
        <v>0</v>
      </c>
      <c r="F15" s="15">
        <f>SUMIF(Assignments!$A$6:$A$81,"=4",Assignments!$I$6:$I$81)</f>
        <v>0</v>
      </c>
      <c r="G15" s="16">
        <f>H15-SUM(C15:F15)</f>
        <v>3904.3813230000001</v>
      </c>
      <c r="H15" s="53">
        <v>3904.3813230000001</v>
      </c>
      <c r="I15" s="17" t="e">
        <f>C15/C$14</f>
        <v>#DIV/0!</v>
      </c>
      <c r="J15" s="18" t="e">
        <f>D15/D$14</f>
        <v>#DIV/0!</v>
      </c>
      <c r="K15" s="18" t="e">
        <f>E15/E$14</f>
        <v>#DIV/0!</v>
      </c>
      <c r="L15" s="18" t="e">
        <f>F15/F$14</f>
        <v>#DIV/0!</v>
      </c>
      <c r="M15" s="44">
        <f>IF(G15&gt;0,G15/G$8,"")</f>
        <v>9.6371163622451503E-2</v>
      </c>
      <c r="N15" s="19">
        <f>H15/H$14</f>
        <v>0.13498666949215038</v>
      </c>
      <c r="P15" s="7"/>
    </row>
    <row r="16" spans="1:16" x14ac:dyDescent="0.2">
      <c r="A16" s="87"/>
      <c r="B16" s="33" t="s">
        <v>25</v>
      </c>
      <c r="C16" s="14">
        <f>SUMIF(Assignments!$A$6:$A$81,"=1",Assignments!$J$6:$J$81)</f>
        <v>0</v>
      </c>
      <c r="D16" s="15">
        <f>SUMIF(Assignments!$A$6:$A$81,"=2",Assignments!$J$6:$J$81)</f>
        <v>0</v>
      </c>
      <c r="E16" s="15">
        <f>SUMIF(Assignments!$A$6:$A$81,"=3",Assignments!$J$6:$J$81)</f>
        <v>0</v>
      </c>
      <c r="F16" s="15">
        <f>SUMIF(Assignments!$A$6:$A$81,"=4",Assignments!$J$6:$J$81)</f>
        <v>0</v>
      </c>
      <c r="G16" s="16">
        <f>H16-SUM(C16:F16)</f>
        <v>19185.465482999996</v>
      </c>
      <c r="H16" s="53">
        <v>19185.465482999996</v>
      </c>
      <c r="I16" s="17" t="e">
        <f>C16/C$14</f>
        <v>#DIV/0!</v>
      </c>
      <c r="J16" s="18" t="e">
        <f>D16/D$14</f>
        <v>#DIV/0!</v>
      </c>
      <c r="K16" s="18" t="e">
        <f>E16/E$14</f>
        <v>#DIV/0!</v>
      </c>
      <c r="L16" s="18" t="e">
        <f>F16/F$14</f>
        <v>#DIV/0!</v>
      </c>
      <c r="M16" s="44">
        <f>IF(G16&gt;0,G16/G$8,"")</f>
        <v>0.47355150029619381</v>
      </c>
      <c r="N16" s="19">
        <f>H16/H$14</f>
        <v>0.66330152563502043</v>
      </c>
      <c r="P16" s="7"/>
    </row>
    <row r="17" spans="1:18" x14ac:dyDescent="0.2">
      <c r="A17" s="87"/>
      <c r="B17" s="33" t="s">
        <v>47</v>
      </c>
      <c r="C17" s="14">
        <f>SUMIF(Assignments!$A$6:$A$81,"=1",Assignments!$K$6:$K$81)</f>
        <v>0</v>
      </c>
      <c r="D17" s="15">
        <f>SUMIF(Assignments!$A$6:$A$81,"=2",Assignments!$K$6:$K$81)</f>
        <v>0</v>
      </c>
      <c r="E17" s="15">
        <f>SUMIF(Assignments!$A$6:$A$81,"=3",Assignments!$K$6:$K$81)</f>
        <v>0</v>
      </c>
      <c r="F17" s="15">
        <f>SUMIF(Assignments!$A$6:$A$81,"=4",Assignments!$K$6:$K$81)</f>
        <v>0</v>
      </c>
      <c r="G17" s="16">
        <f>H17-SUM(C17:F17)</f>
        <v>643.58174100000008</v>
      </c>
      <c r="H17" s="53">
        <v>643.58174100000008</v>
      </c>
      <c r="I17" s="17" t="e">
        <f>C17/C$14</f>
        <v>#DIV/0!</v>
      </c>
      <c r="J17" s="18" t="e">
        <f>D17/D$14</f>
        <v>#DIV/0!</v>
      </c>
      <c r="K17" s="18" t="e">
        <f>E17/E$14</f>
        <v>#DIV/0!</v>
      </c>
      <c r="L17" s="18" t="e">
        <f>F17/F$14</f>
        <v>#DIV/0!</v>
      </c>
      <c r="M17" s="44">
        <f>IF(G17&gt;0,G17/G$8,"")</f>
        <v>1.5885415930295702E-2</v>
      </c>
      <c r="N17" s="19">
        <f>H17/H$14</f>
        <v>2.2250632962458144E-2</v>
      </c>
      <c r="P17" s="7"/>
    </row>
    <row r="18" spans="1:18" ht="13.5" thickBot="1" x14ac:dyDescent="0.25">
      <c r="A18" s="87"/>
      <c r="B18" s="33" t="s">
        <v>26</v>
      </c>
      <c r="C18" s="14">
        <f>SUMIF(Assignments!$A$6:$A$81,"=1",Assignments!$L$6:$L$81)</f>
        <v>0</v>
      </c>
      <c r="D18" s="15">
        <f>SUMIF(Assignments!$A$6:$A$81,"=2",Assignments!$L$6:$L$81)</f>
        <v>0</v>
      </c>
      <c r="E18" s="15">
        <f>SUMIF(Assignments!$A$6:$A$81,"=3",Assignments!$L$6:$L$81)</f>
        <v>0</v>
      </c>
      <c r="F18" s="15">
        <f>SUMIF(Assignments!$A$6:$A$81,"=4",Assignments!$L$6:$L$81)</f>
        <v>0</v>
      </c>
      <c r="G18" s="16">
        <f>H18-SUM(C18:F18)</f>
        <v>4690.4968769999987</v>
      </c>
      <c r="H18" s="54">
        <v>4690.4968769999987</v>
      </c>
      <c r="I18" s="17" t="e">
        <f>C18/C$14</f>
        <v>#DIV/0!</v>
      </c>
      <c r="J18" s="18" t="e">
        <f>D18/D$14</f>
        <v>#DIV/0!</v>
      </c>
      <c r="K18" s="18" t="e">
        <f>E18/E$14</f>
        <v>#DIV/0!</v>
      </c>
      <c r="L18" s="18" t="e">
        <f>F18/F$14</f>
        <v>#DIV/0!</v>
      </c>
      <c r="M18" s="35">
        <f>IF(G18&gt;0,G18/G$8,"")</f>
        <v>0.11577471681394083</v>
      </c>
      <c r="N18" s="19">
        <f>H18/H$14</f>
        <v>0.16216514200592141</v>
      </c>
      <c r="P18" s="7"/>
    </row>
    <row r="19" spans="1:18" x14ac:dyDescent="0.2">
      <c r="A19" s="86" t="s">
        <v>48</v>
      </c>
      <c r="B19" s="31" t="s">
        <v>35</v>
      </c>
      <c r="C19" s="8">
        <f>SUMIF(Assignments!$A$6:$A$81,"=1",Assignments!$M$6:$M$81)</f>
        <v>0</v>
      </c>
      <c r="D19" s="9">
        <f>SUMIF(Assignments!$A$6:$A$81,"=2",Assignments!$M$6:$M$81)</f>
        <v>0</v>
      </c>
      <c r="E19" s="9">
        <f>SUMIF(Assignments!$A$6:$A$81,"=3",Assignments!$M$6:$M$81)</f>
        <v>0</v>
      </c>
      <c r="F19" s="9">
        <f>SUMIF(Assignments!$A$6:$A$81,"=4",Assignments!$M$6:$M$81)</f>
        <v>0</v>
      </c>
      <c r="G19" s="10">
        <f>H19-SUM(C19:F19)</f>
        <v>23408.997451000003</v>
      </c>
      <c r="H19" s="52">
        <v>23408.997451000003</v>
      </c>
      <c r="I19" s="11"/>
      <c r="J19" s="12"/>
      <c r="K19" s="12"/>
      <c r="L19" s="12"/>
      <c r="M19" s="44"/>
      <c r="N19" s="26"/>
      <c r="P19" s="7"/>
    </row>
    <row r="20" spans="1:18" x14ac:dyDescent="0.2">
      <c r="A20" s="87"/>
      <c r="B20" s="33" t="s">
        <v>37</v>
      </c>
      <c r="C20" s="14">
        <f>SUMIF(Assignments!$A$6:$A$81,"=1",Assignments!$N$6:$N$81)</f>
        <v>0</v>
      </c>
      <c r="D20" s="15">
        <f>SUMIF(Assignments!$A$6:$A$81,"=2",Assignments!$N$6:$N$81)</f>
        <v>0</v>
      </c>
      <c r="E20" s="15">
        <f>SUMIF(Assignments!$A$6:$A$81,"=3",Assignments!$N$6:$N$81)</f>
        <v>0</v>
      </c>
      <c r="F20" s="15">
        <f>SUMIF(Assignments!$A$6:$A$81,"=4",Assignments!$N$6:$N$81)</f>
        <v>0</v>
      </c>
      <c r="G20" s="16">
        <f>H20-SUM(C20:F20)</f>
        <v>2881.3832719999991</v>
      </c>
      <c r="H20" s="52">
        <v>2881.3832719999991</v>
      </c>
      <c r="I20" s="17" t="e">
        <f t="shared" ref="I20:J22" si="0">C20/C$19</f>
        <v>#DIV/0!</v>
      </c>
      <c r="J20" s="18" t="e">
        <f t="shared" si="0"/>
        <v>#DIV/0!</v>
      </c>
      <c r="K20" s="18" t="e">
        <f>E20/E$19</f>
        <v>#DIV/0!</v>
      </c>
      <c r="L20" s="18" t="e">
        <f>F20/F$19</f>
        <v>#DIV/0!</v>
      </c>
      <c r="M20" s="44">
        <f>IF(G20&gt;0,G20/G$8,"")</f>
        <v>7.112068104852641E-2</v>
      </c>
      <c r="N20" s="19">
        <f>H20/H$19</f>
        <v>0.12308870886210935</v>
      </c>
      <c r="P20" s="7"/>
    </row>
    <row r="21" spans="1:18" x14ac:dyDescent="0.2">
      <c r="A21" s="87"/>
      <c r="B21" s="33" t="s">
        <v>20</v>
      </c>
      <c r="C21" s="14">
        <f>SUMIF(Assignments!$A$6:$A$81,"=1",Assignments!$O$6:$O$81)</f>
        <v>0</v>
      </c>
      <c r="D21" s="15">
        <f>SUMIF(Assignments!$A$6:$A$81,"=2",Assignments!$O$6:$O$81)</f>
        <v>0</v>
      </c>
      <c r="E21" s="15">
        <f>SUMIF(Assignments!$A$6:$A$81,"=3",Assignments!$O$6:$O$81)</f>
        <v>0</v>
      </c>
      <c r="F21" s="15">
        <f>SUMIF(Assignments!$A$6:$A$81,"=4",Assignments!$O$6:$O$81)</f>
        <v>0</v>
      </c>
      <c r="G21" s="16">
        <f>H21-SUM(C21:F21)</f>
        <v>2535.1390390000001</v>
      </c>
      <c r="H21" s="52">
        <v>2535.1390390000001</v>
      </c>
      <c r="I21" s="17" t="e">
        <f t="shared" si="0"/>
        <v>#DIV/0!</v>
      </c>
      <c r="J21" s="18" t="e">
        <f t="shared" si="0"/>
        <v>#DIV/0!</v>
      </c>
      <c r="K21" s="18" t="e">
        <f>E21/E$19</f>
        <v>#DIV/0!</v>
      </c>
      <c r="L21" s="18" t="e">
        <f>F21/F$19</f>
        <v>#DIV/0!</v>
      </c>
      <c r="M21" s="44">
        <f>IF(G21&gt;0,G21/G$8,"")</f>
        <v>6.2574394999259514E-2</v>
      </c>
      <c r="N21" s="19">
        <f>H21/H$19</f>
        <v>0.10829763403181122</v>
      </c>
      <c r="P21" s="7"/>
    </row>
    <row r="22" spans="1:18" ht="13.5" thickBot="1" x14ac:dyDescent="0.25">
      <c r="A22" s="88"/>
      <c r="B22" s="34" t="s">
        <v>54</v>
      </c>
      <c r="C22" s="20">
        <f>SUMIF(Assignments!$A$6:$A$81,"=1",Assignments!$P$6:$P$81)</f>
        <v>0</v>
      </c>
      <c r="D22" s="21">
        <f>SUMIF(Assignments!$A$6:$A$81,"=2",Assignments!$P$6:$P$81)</f>
        <v>0</v>
      </c>
      <c r="E22" s="21">
        <f>SUMIF(Assignments!$A$6:$A$81,"=3",Assignments!$P$6:$P$81)</f>
        <v>0</v>
      </c>
      <c r="F22" s="21">
        <f>SUMIF(Assignments!$A$6:$A$81,"=4",Assignments!$P$6:$P$81)</f>
        <v>0</v>
      </c>
      <c r="G22" s="22">
        <f>H22-SUM(C22:F22)</f>
        <v>17992.475139999995</v>
      </c>
      <c r="H22" s="52">
        <v>17992.475139999995</v>
      </c>
      <c r="I22" s="23" t="e">
        <f t="shared" si="0"/>
        <v>#DIV/0!</v>
      </c>
      <c r="J22" s="24" t="e">
        <f t="shared" si="0"/>
        <v>#DIV/0!</v>
      </c>
      <c r="K22" s="24" t="e">
        <f>E22/E$19</f>
        <v>#DIV/0!</v>
      </c>
      <c r="L22" s="24" t="e">
        <f>F22/F$19</f>
        <v>#DIV/0!</v>
      </c>
      <c r="M22" s="44">
        <f>IF(G22&gt;0,G22/G$8,"")</f>
        <v>0.44410512761020871</v>
      </c>
      <c r="N22" s="25">
        <f>H22/H$19</f>
        <v>0.7686136571060791</v>
      </c>
      <c r="P22" s="7"/>
    </row>
    <row r="23" spans="1:18" x14ac:dyDescent="0.2">
      <c r="A23" s="86" t="s">
        <v>49</v>
      </c>
      <c r="B23" s="31" t="s">
        <v>36</v>
      </c>
      <c r="C23" s="8">
        <f>SUMIF(Assignments!$A$6:$A$81,"=1",Assignments!$Q$6:$Q$81)</f>
        <v>0</v>
      </c>
      <c r="D23" s="9">
        <f>SUMIF(Assignments!$A$6:$A$81,"=2",Assignments!$Q$6:$Q$81)</f>
        <v>0</v>
      </c>
      <c r="E23" s="9">
        <f>SUMIF(Assignments!$A$6:$A$81,"=3",Assignments!$Q$6:$Q$81)</f>
        <v>0</v>
      </c>
      <c r="F23" s="9">
        <f>SUMIF(Assignments!$A$6:$A$81,"=4",Assignments!$Q$6:$Q$81)</f>
        <v>0</v>
      </c>
      <c r="G23" s="10">
        <f>H23-SUM(C23:F23)</f>
        <v>19258.178640000006</v>
      </c>
      <c r="H23" s="55">
        <v>19258.178640000006</v>
      </c>
      <c r="I23" s="11"/>
      <c r="J23" s="12"/>
      <c r="K23" s="12"/>
      <c r="L23" s="12"/>
      <c r="M23" s="45"/>
      <c r="N23" s="26"/>
      <c r="P23" s="7"/>
    </row>
    <row r="24" spans="1:18" x14ac:dyDescent="0.2">
      <c r="A24" s="87"/>
      <c r="B24" s="33" t="s">
        <v>37</v>
      </c>
      <c r="C24" s="14">
        <f>SUMIF(Assignments!$A$6:$A$81,"=1",Assignments!$R$6:$R$81)</f>
        <v>0</v>
      </c>
      <c r="D24" s="15">
        <f>SUMIF(Assignments!$A$6:$A$81,"=2",Assignments!$R$6:$R$81)</f>
        <v>0</v>
      </c>
      <c r="E24" s="15">
        <f>SUMIF(Assignments!$A$6:$A$81,"=3",Assignments!$R$6:$R$81)</f>
        <v>0</v>
      </c>
      <c r="F24" s="15">
        <f>SUMIF(Assignments!$A$6:$A$81,"=4",Assignments!$R$6:$R$81)</f>
        <v>0</v>
      </c>
      <c r="G24" s="16">
        <f>H24-SUM(C24:F24)</f>
        <v>2262.2490780000003</v>
      </c>
      <c r="H24" s="53">
        <v>2262.2490780000003</v>
      </c>
      <c r="I24" s="17" t="e">
        <f t="shared" ref="I24:J26" si="1">C24/C$23</f>
        <v>#DIV/0!</v>
      </c>
      <c r="J24" s="18" t="e">
        <f t="shared" si="1"/>
        <v>#DIV/0!</v>
      </c>
      <c r="K24" s="18" t="e">
        <f>E24/E$23</f>
        <v>#DIV/0!</v>
      </c>
      <c r="L24" s="18" t="e">
        <f>F24/F$23</f>
        <v>#DIV/0!</v>
      </c>
      <c r="M24" s="44">
        <f>IF(G24&gt;0,G24/G$8,"")</f>
        <v>5.583869965937701E-2</v>
      </c>
      <c r="N24" s="19">
        <f>H24/H$23</f>
        <v>0.11746952400271221</v>
      </c>
      <c r="P24" s="7"/>
    </row>
    <row r="25" spans="1:18" x14ac:dyDescent="0.2">
      <c r="A25" s="87"/>
      <c r="B25" s="33" t="s">
        <v>20</v>
      </c>
      <c r="C25" s="14">
        <f>SUMIF(Assignments!$A$6:$A$81,"=1",Assignments!$S$6:$S$81)</f>
        <v>0</v>
      </c>
      <c r="D25" s="15">
        <f>SUMIF(Assignments!$A$6:$A$81,"=2",Assignments!$S$6:$S$81)</f>
        <v>0</v>
      </c>
      <c r="E25" s="15">
        <f>SUMIF(Assignments!$A$6:$A$81,"=3",Assignments!$S$6:$S$81)</f>
        <v>0</v>
      </c>
      <c r="F25" s="15">
        <f>SUMIF(Assignments!$A$6:$A$81,"=4",Assignments!$S$6:$S$81)</f>
        <v>0</v>
      </c>
      <c r="G25" s="16">
        <f>H25-SUM(C25:F25)</f>
        <v>2030.5426379999999</v>
      </c>
      <c r="H25" s="53">
        <v>2030.5426379999999</v>
      </c>
      <c r="I25" s="17" t="e">
        <f t="shared" si="1"/>
        <v>#DIV/0!</v>
      </c>
      <c r="J25" s="18" t="e">
        <f t="shared" si="1"/>
        <v>#DIV/0!</v>
      </c>
      <c r="K25" s="18" t="e">
        <f>E25/E$23</f>
        <v>#DIV/0!</v>
      </c>
      <c r="L25" s="18" t="e">
        <f>F25/F$23</f>
        <v>#DIV/0!</v>
      </c>
      <c r="M25" s="44">
        <f>IF(G25&gt;0,G25/G$8,"")</f>
        <v>5.0119529989633212E-2</v>
      </c>
      <c r="N25" s="19">
        <f>H25/H$23</f>
        <v>0.10543793761381369</v>
      </c>
      <c r="P25" s="7"/>
    </row>
    <row r="26" spans="1:18" ht="13.5" thickBot="1" x14ac:dyDescent="0.25">
      <c r="A26" s="88"/>
      <c r="B26" s="34" t="s">
        <v>54</v>
      </c>
      <c r="C26" s="20">
        <f>SUMIF(Assignments!$A$6:$A$81,"=1",Assignments!$T$6:$T$81)</f>
        <v>0</v>
      </c>
      <c r="D26" s="21">
        <f>SUMIF(Assignments!$A$6:$A$81,"=2",Assignments!$T$6:$T$81)</f>
        <v>0</v>
      </c>
      <c r="E26" s="21">
        <f>SUMIF(Assignments!$A$6:$A$81,"=3",Assignments!$T$6:$T$81)</f>
        <v>0</v>
      </c>
      <c r="F26" s="21">
        <f>SUMIF(Assignments!$A$6:$A$81,"=4",Assignments!$T$6:$T$81)</f>
        <v>0</v>
      </c>
      <c r="G26" s="22">
        <f>H26-SUM(C26:F26)</f>
        <v>14965.386924</v>
      </c>
      <c r="H26" s="54">
        <v>14965.386924</v>
      </c>
      <c r="I26" s="23" t="e">
        <f t="shared" si="1"/>
        <v>#DIV/0!</v>
      </c>
      <c r="J26" s="24" t="e">
        <f t="shared" si="1"/>
        <v>#DIV/0!</v>
      </c>
      <c r="K26" s="24" t="e">
        <f>E26/E$23</f>
        <v>#DIV/0!</v>
      </c>
      <c r="L26" s="24" t="e">
        <f>F26/F$23</f>
        <v>#DIV/0!</v>
      </c>
      <c r="M26" s="35">
        <f>IF(G26&gt;0,G26/G$8,"")</f>
        <v>0.36938803682677596</v>
      </c>
      <c r="N26" s="25">
        <f>H26/H$23</f>
        <v>0.77709253838347381</v>
      </c>
      <c r="P26" s="7"/>
    </row>
    <row r="27" spans="1:18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8" ht="15.75" x14ac:dyDescent="0.25">
      <c r="A28" s="1" t="s">
        <v>42</v>
      </c>
    </row>
    <row r="29" spans="1:18" x14ac:dyDescent="0.2">
      <c r="A29" s="85" t="s">
        <v>46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</sheetData>
  <sheetProtection sheet="1" selectLockedCells="1"/>
  <protectedRanges>
    <protectedRange sqref="A3:B3 I6:L6 C6:F6" name="Range1"/>
  </protectedRanges>
  <mergeCells count="7">
    <mergeCell ref="A3:F4"/>
    <mergeCell ref="A29:R34"/>
    <mergeCell ref="A19:A22"/>
    <mergeCell ref="A23:A26"/>
    <mergeCell ref="A14:A18"/>
    <mergeCell ref="A8:A13"/>
    <mergeCell ref="I6:N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4-district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</cp:lastModifiedBy>
  <cp:lastPrinted>2017-04-20T07:56:20Z</cp:lastPrinted>
  <dcterms:created xsi:type="dcterms:W3CDTF">2009-06-26T00:03:19Z</dcterms:created>
  <dcterms:modified xsi:type="dcterms:W3CDTF">2019-03-20T01:17:08Z</dcterms:modified>
</cp:coreProperties>
</file>